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408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a">#REF!</definedName>
    <definedName name="Datum">'Krycí list'!$B$26</definedName>
    <definedName name="Dil">Rekapitulace!$A$6</definedName>
    <definedName name="Dodavka">Rekapitulace!$G$10</definedName>
    <definedName name="Dodavka0">Položky!#REF!</definedName>
    <definedName name="HSV">Rekapitulace!$E$10</definedName>
    <definedName name="HSV0">Položky!#REF!</definedName>
    <definedName name="HZS">Rekapitulace!$I$10</definedName>
    <definedName name="HZS0">Položky!#REF!</definedName>
    <definedName name="JKSO">'Krycí list'!$F$4</definedName>
    <definedName name="MJ">'Krycí list'!$G$4</definedName>
    <definedName name="Mont">Rekapitulace!$H$10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Položky!$A$1:$K$22</definedName>
    <definedName name="_xlnm.Print_Area" localSheetId="1">Rekapitulace!$A$1:$I$20</definedName>
    <definedName name="PocetMJ">'Krycí list'!$G$7</definedName>
    <definedName name="Poznamka">'Krycí list'!$B$37</definedName>
    <definedName name="Projektant">'Krycí list'!$C$7</definedName>
    <definedName name="PSV">Rekapitulace!$F$10</definedName>
    <definedName name="PSV0">Položky!#REF!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25725"/>
</workbook>
</file>

<file path=xl/calcChain.xml><?xml version="1.0" encoding="utf-8"?>
<calcChain xmlns="http://schemas.openxmlformats.org/spreadsheetml/2006/main">
  <c r="I19" i="3"/>
  <c r="I20"/>
  <c r="I21"/>
  <c r="E12"/>
  <c r="G19"/>
  <c r="G20"/>
  <c r="G21"/>
  <c r="D17" i="1" l="1"/>
  <c r="D16"/>
  <c r="D15"/>
  <c r="D14"/>
  <c r="K21" i="3"/>
  <c r="K19"/>
  <c r="K18"/>
  <c r="I18"/>
  <c r="G18"/>
  <c r="B9" i="2"/>
  <c r="A9"/>
  <c r="C22" i="3"/>
  <c r="B8" i="2"/>
  <c r="A8"/>
  <c r="C16" i="3"/>
  <c r="K9"/>
  <c r="I9"/>
  <c r="G9"/>
  <c r="K8"/>
  <c r="I8"/>
  <c r="G8"/>
  <c r="B7" i="2"/>
  <c r="A7"/>
  <c r="C10" i="3"/>
  <c r="G10" i="2"/>
  <c r="C14" i="1" s="1"/>
  <c r="C4" i="3"/>
  <c r="H3"/>
  <c r="C3"/>
  <c r="C2" i="2"/>
  <c r="C1"/>
  <c r="F31" i="1"/>
  <c r="G10" i="3" l="1"/>
  <c r="E7" i="2" s="1"/>
  <c r="K10" i="3"/>
  <c r="K22"/>
  <c r="I10"/>
  <c r="I22"/>
  <c r="H10" i="2"/>
  <c r="C15" i="1" s="1"/>
  <c r="I10" i="2"/>
  <c r="C20" i="1" s="1"/>
  <c r="G22" i="3"/>
  <c r="F9" i="2" s="1"/>
  <c r="E13" i="3" l="1"/>
  <c r="E14"/>
  <c r="E15"/>
  <c r="G12"/>
  <c r="I12"/>
  <c r="K12"/>
  <c r="F10" i="2"/>
  <c r="C17" i="1" s="1"/>
  <c r="I14" i="3" l="1"/>
  <c r="K14"/>
  <c r="K16" s="1"/>
  <c r="G14"/>
  <c r="G15"/>
  <c r="K15"/>
  <c r="I15"/>
  <c r="I16" s="1"/>
  <c r="G13"/>
  <c r="I13"/>
  <c r="K13"/>
  <c r="G16"/>
  <c r="E8" i="2" s="1"/>
  <c r="E10" l="1"/>
  <c r="G18" s="1"/>
  <c r="I18" s="1"/>
  <c r="G17" i="1" s="1"/>
  <c r="G17" i="2"/>
  <c r="I17" s="1"/>
  <c r="G16" i="1" s="1"/>
  <c r="G16" i="2"/>
  <c r="I16" s="1"/>
  <c r="G15" i="1" s="1"/>
  <c r="G15" i="2"/>
  <c r="I15" s="1"/>
  <c r="C16" i="1" l="1"/>
  <c r="C18" s="1"/>
  <c r="C21" s="1"/>
  <c r="H19" i="2"/>
  <c r="G22" i="1" s="1"/>
  <c r="G14"/>
  <c r="C22" l="1"/>
  <c r="F32" s="1"/>
  <c r="G8" s="1"/>
  <c r="G21"/>
  <c r="F33" l="1"/>
  <c r="F34" s="1"/>
</calcChain>
</file>

<file path=xl/sharedStrings.xml><?xml version="1.0" encoding="utf-8"?>
<sst xmlns="http://schemas.openxmlformats.org/spreadsheetml/2006/main" count="148" uniqueCount="108">
  <si>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</si>
  <si>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</si>
  <si>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</si>
  <si>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</si>
  <si>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</si>
  <si>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</si>
  <si>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</si>
  <si>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</si>
  <si>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</si>
  <si>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</si>
  <si>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</si>
  <si>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</si>
  <si>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</si>
  <si>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</si>
  <si>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</si>
  <si>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</si>
  <si>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</si>
  <si>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</si>
  <si>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</si>
  <si>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</si>
  <si>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</si>
  <si>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</si>
  <si>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</si>
  <si>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</si>
  <si>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</si>
  <si>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</si>
  <si>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</si>
  <si>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</si>
  <si>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</si>
  <si>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</si>
  <si>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</si>
  <si>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</si>
  <si>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</si>
  <si>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</si>
  <si>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</si>
  <si>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</si>
  <si>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</si>
  <si>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</si>
  <si>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</si>
  <si>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</si>
  <si>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</si>
  <si>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</si>
  <si>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</si>
  <si>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</si>
  <si>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</si>
  <si>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</si>
  <si>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</si>
  <si>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</si>
  <si>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</si>
  <si>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</si>
  <si>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</si>
  <si>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</si>
  <si>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</si>
  <si>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</si>
  <si>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</si>
  <si>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</si>
  <si>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</si>
  <si>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</si>
  <si>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</si>
  <si>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</si>
  <si>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</si>
  <si>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</si>
  <si>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</si>
  <si>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</si>
  <si>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</si>
  <si>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</si>
  <si>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</si>
  <si>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</si>
  <si>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</si>
  <si>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</si>
  <si>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</si>
  <si>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m2</t>
  </si>
  <si>
    <t>t</t>
  </si>
  <si>
    <t>96</t>
  </si>
  <si>
    <t>Bourání konstrukcí</t>
  </si>
  <si>
    <t>97</t>
  </si>
  <si>
    <t>Prorážení otvorů</t>
  </si>
  <si>
    <t>Vnitrostaveništní doprava suti do 10 m</t>
  </si>
  <si>
    <t>Příplatek k vnitrost. dopravě suti za dalších 5 m</t>
  </si>
  <si>
    <t>Nakládání suti na dopravní prostředky</t>
  </si>
  <si>
    <t>Kontejner, suť bez příměsí, odvoz a likvidace, 3 t</t>
  </si>
  <si>
    <t>Individuální mimostaveništní doprava</t>
  </si>
  <si>
    <t>0,00</t>
  </si>
  <si>
    <t>Kompletační činnost zhotovitele</t>
  </si>
  <si>
    <t>Stavebně technický průzkum</t>
  </si>
  <si>
    <t>Zařízení staveniště</t>
  </si>
  <si>
    <t>MO Atelier s.r.o.</t>
  </si>
  <si>
    <t>Městská část Praha 16</t>
  </si>
  <si>
    <t>STAVEBNÍ ÚPRAVY ZŠ LOUČANSKÁ 1112/3</t>
  </si>
  <si>
    <t>NÁSTAVBA DÍLEN</t>
  </si>
  <si>
    <t>979082111R00</t>
  </si>
  <si>
    <t>979082121R00</t>
  </si>
  <si>
    <t>979087212R00</t>
  </si>
  <si>
    <t>979981101R00</t>
  </si>
  <si>
    <t>963053936R00</t>
  </si>
  <si>
    <t>Bourání ŽB schodišťových ramen samonosných</t>
  </si>
  <si>
    <t>113108330R00</t>
  </si>
  <si>
    <t>Odstranění podkladu pl.do 50 m2, živice tl. 30 cm</t>
  </si>
  <si>
    <t>787600802R00</t>
  </si>
  <si>
    <t>Vysklívání oken skla plochého</t>
  </si>
  <si>
    <t>787601822R00</t>
  </si>
  <si>
    <t>Vysklívání okna,příplatek za  Al lišty oboustranné</t>
  </si>
  <si>
    <t>787693314RT5</t>
  </si>
  <si>
    <t>Zasklívání oken,na lišty, izol.dvojsklo pl.do 5 m2, bezpečnostní sklo s fólií 6,4 mm + Float 6 mm</t>
  </si>
  <si>
    <t>998787101R00</t>
  </si>
  <si>
    <t>Přesun hmot pro zasklívání, výšky do 6 m</t>
  </si>
  <si>
    <t>Zasklívání</t>
  </si>
  <si>
    <t>787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</si>
</sst>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dd/mm/yy"/>
    <numFmt numFmtId="165" formatCode="#,##0.00\ &quot;Kč&quot;"/>
    <numFmt numFmtId="166" formatCode="0.0"/>
    <numFmt numFmtId="167" formatCode="#,##0.00000"/>
  </numFmts>
  <fonts count="19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i/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8"/>
      <name val="Tahoma"/>
      <family val="2"/>
      <charset val="238"/>
    </font>
    <font>
      <sz val="9"/>
      <name val="Tahoma"/>
      <family val="2"/>
      <charset val="238"/>
    </font>
    <font>
      <b/>
      <u/>
      <sz val="12"/>
      <name val="Tahoma"/>
      <family val="2"/>
      <charset val="238"/>
    </font>
    <font>
      <b/>
      <u/>
      <sz val="10"/>
      <name val="Tahoma"/>
      <family val="2"/>
      <charset val="238"/>
    </font>
    <font>
      <u/>
      <sz val="10"/>
      <name val="Tahoma"/>
      <family val="2"/>
      <charset val="238"/>
    </font>
    <font>
      <b/>
      <sz val="8"/>
      <name val="Tahoma"/>
      <family val="2"/>
      <charset val="238"/>
    </font>
    <font>
      <i/>
      <sz val="8"/>
      <name val="Tahoma"/>
      <family val="2"/>
      <charset val="238"/>
    </font>
    <font>
      <i/>
      <sz val="9"/>
      <name val="Tahoma"/>
      <family val="2"/>
      <charset val="238"/>
    </font>
    <font>
      <sz val="10"/>
      <color theme="1"/>
      <name val="Arial"/>
      <family val="2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/>
  </cellStyleXfs>
  <cellXfs count="18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49" fontId="4" fillId="2" borderId="6" xfId="0" applyNumberFormat="1" applyFont="1" applyFill="1" applyBorder="1"/>
    <xf numFmtId="49" fontId="3" fillId="2" borderId="7" xfId="0" applyNumberFormat="1" applyFont="1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49" fontId="3" fillId="0" borderId="8" xfId="0" applyNumberFormat="1" applyFont="1" applyBorder="1" applyAlignment="1">
      <alignment horizontal="left"/>
    </xf>
    <xf numFmtId="0" fontId="3" fillId="0" borderId="13" xfId="0" applyNumberFormat="1" applyFont="1" applyBorder="1"/>
    <xf numFmtId="0" fontId="3" fillId="0" borderId="12" xfId="0" applyNumberFormat="1" applyFont="1" applyBorder="1"/>
    <xf numFmtId="0" fontId="3" fillId="0" borderId="0" xfId="0" applyNumberFormat="1" applyFont="1"/>
    <xf numFmtId="3" fontId="3" fillId="0" borderId="14" xfId="0" applyNumberFormat="1" applyFont="1" applyBorder="1"/>
    <xf numFmtId="0" fontId="3" fillId="0" borderId="17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6" xfId="0" applyFont="1" applyBorder="1"/>
    <xf numFmtId="0" fontId="3" fillId="0" borderId="0" xfId="0" applyFont="1" applyBorder="1"/>
    <xf numFmtId="3" fontId="3" fillId="0" borderId="0" xfId="0" applyNumberFormat="1" applyFont="1"/>
    <xf numFmtId="0" fontId="2" fillId="0" borderId="23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Continuous"/>
    </xf>
    <xf numFmtId="0" fontId="7" fillId="0" borderId="27" xfId="0" applyFont="1" applyBorder="1" applyAlignment="1">
      <alignment horizontal="centerContinuous"/>
    </xf>
    <xf numFmtId="0" fontId="3" fillId="0" borderId="27" xfId="0" applyFont="1" applyBorder="1" applyAlignment="1">
      <alignment horizontal="centerContinuous"/>
    </xf>
    <xf numFmtId="0" fontId="3" fillId="0" borderId="29" xfId="0" applyFont="1" applyBorder="1"/>
    <xf numFmtId="0" fontId="3" fillId="0" borderId="21" xfId="0" applyFont="1" applyBorder="1"/>
    <xf numFmtId="3" fontId="3" fillId="0" borderId="30" xfId="0" applyNumberFormat="1" applyFont="1" applyBorder="1"/>
    <xf numFmtId="0" fontId="3" fillId="0" borderId="31" xfId="0" applyFont="1" applyBorder="1"/>
    <xf numFmtId="3" fontId="3" fillId="0" borderId="32" xfId="0" applyNumberFormat="1" applyFont="1" applyBorder="1"/>
    <xf numFmtId="0" fontId="3" fillId="0" borderId="33" xfId="0" applyFont="1" applyBorder="1"/>
    <xf numFmtId="3" fontId="3" fillId="0" borderId="15" xfId="0" applyNumberFormat="1" applyFont="1" applyBorder="1"/>
    <xf numFmtId="0" fontId="3" fillId="0" borderId="16" xfId="0" applyFont="1" applyBorder="1"/>
    <xf numFmtId="0" fontId="3" fillId="0" borderId="34" xfId="0" applyFont="1" applyBorder="1"/>
    <xf numFmtId="0" fontId="3" fillId="0" borderId="35" xfId="0" applyFont="1" applyBorder="1"/>
    <xf numFmtId="3" fontId="3" fillId="0" borderId="36" xfId="0" applyNumberFormat="1" applyFont="1" applyBorder="1"/>
    <xf numFmtId="0" fontId="3" fillId="0" borderId="37" xfId="0" applyFont="1" applyBorder="1"/>
    <xf numFmtId="3" fontId="3" fillId="0" borderId="38" xfId="0" applyNumberFormat="1" applyFont="1" applyBorder="1"/>
    <xf numFmtId="0" fontId="3" fillId="0" borderId="39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13" xfId="0" applyNumberFormat="1" applyFont="1" applyBorder="1" applyAlignment="1">
      <alignment horizontal="right"/>
    </xf>
    <xf numFmtId="165" fontId="3" fillId="0" borderId="15" xfId="0" applyNumberFormat="1" applyFont="1" applyBorder="1"/>
    <xf numFmtId="165" fontId="3" fillId="0" borderId="0" xfId="0" applyNumberFormat="1" applyFont="1" applyBorder="1"/>
    <xf numFmtId="0" fontId="8" fillId="0" borderId="37" xfId="0" applyFont="1" applyFill="1" applyBorder="1"/>
    <xf numFmtId="0" fontId="8" fillId="0" borderId="38" xfId="0" applyFont="1" applyFill="1" applyBorder="1"/>
    <xf numFmtId="0" fontId="8" fillId="0" borderId="40" xfId="0" applyFont="1" applyFill="1" applyBorder="1"/>
    <xf numFmtId="165" fontId="8" fillId="0" borderId="38" xfId="0" applyNumberFormat="1" applyFont="1" applyFill="1" applyBorder="1"/>
    <xf numFmtId="0" fontId="8" fillId="0" borderId="41" xfId="0" applyFont="1" applyFill="1" applyBorder="1"/>
    <xf numFmtId="0" fontId="8" fillId="0" borderId="0" xfId="0" applyFont="1"/>
    <xf numFmtId="0" fontId="3" fillId="0" borderId="0" xfId="0" applyFont="1" applyAlignment="1"/>
    <xf numFmtId="0" fontId="3" fillId="0" borderId="0" xfId="0" applyFont="1" applyAlignment="1">
      <alignment vertical="justify"/>
    </xf>
    <xf numFmtId="0" fontId="5" fillId="0" borderId="44" xfId="1" applyFont="1" applyBorder="1"/>
    <xf numFmtId="0" fontId="3" fillId="0" borderId="44" xfId="1" applyFont="1" applyBorder="1"/>
    <xf numFmtId="0" fontId="3" fillId="0" borderId="44" xfId="1" applyFont="1" applyBorder="1" applyAlignment="1">
      <alignment horizontal="right"/>
    </xf>
    <xf numFmtId="0" fontId="3" fillId="0" borderId="44" xfId="0" applyNumberFormat="1" applyFont="1" applyBorder="1" applyAlignment="1">
      <alignment horizontal="left"/>
    </xf>
    <xf numFmtId="0" fontId="3" fillId="0" borderId="45" xfId="0" applyNumberFormat="1" applyFont="1" applyBorder="1"/>
    <xf numFmtId="0" fontId="5" fillId="0" borderId="48" xfId="1" applyFont="1" applyBorder="1"/>
    <xf numFmtId="0" fontId="3" fillId="0" borderId="48" xfId="1" applyFont="1" applyBorder="1"/>
    <xf numFmtId="0" fontId="3" fillId="0" borderId="48" xfId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49" fontId="7" fillId="0" borderId="26" xfId="0" applyNumberFormat="1" applyFont="1" applyFill="1" applyBorder="1"/>
    <xf numFmtId="0" fontId="7" fillId="0" borderId="27" xfId="0" applyFont="1" applyFill="1" applyBorder="1"/>
    <xf numFmtId="0" fontId="7" fillId="0" borderId="28" xfId="0" applyFont="1" applyFill="1" applyBorder="1"/>
    <xf numFmtId="0" fontId="7" fillId="0" borderId="50" xfId="0" applyFont="1" applyFill="1" applyBorder="1"/>
    <xf numFmtId="0" fontId="7" fillId="0" borderId="51" xfId="0" applyFont="1" applyFill="1" applyBorder="1"/>
    <xf numFmtId="0" fontId="7" fillId="0" borderId="52" xfId="0" applyFont="1" applyFill="1" applyBorder="1"/>
    <xf numFmtId="49" fontId="10" fillId="0" borderId="6" xfId="0" applyNumberFormat="1" applyFont="1" applyFill="1" applyBorder="1"/>
    <xf numFmtId="0" fontId="10" fillId="0" borderId="0" xfId="0" applyFont="1" applyFill="1" applyBorder="1"/>
    <xf numFmtId="0" fontId="3" fillId="0" borderId="0" xfId="0" applyFont="1" applyFill="1" applyBorder="1"/>
    <xf numFmtId="3" fontId="3" fillId="0" borderId="9" xfId="0" applyNumberFormat="1" applyFont="1" applyFill="1" applyBorder="1"/>
    <xf numFmtId="3" fontId="3" fillId="0" borderId="7" xfId="0" applyNumberFormat="1" applyFont="1" applyFill="1" applyBorder="1"/>
    <xf numFmtId="3" fontId="3" fillId="0" borderId="53" xfId="0" applyNumberFormat="1" applyFont="1" applyFill="1" applyBorder="1"/>
    <xf numFmtId="3" fontId="3" fillId="0" borderId="54" xfId="0" applyNumberFormat="1" applyFont="1" applyFill="1" applyBorder="1"/>
    <xf numFmtId="0" fontId="7" fillId="0" borderId="26" xfId="0" applyFont="1" applyFill="1" applyBorder="1"/>
    <xf numFmtId="3" fontId="7" fillId="0" borderId="28" xfId="0" applyNumberFormat="1" applyFont="1" applyFill="1" applyBorder="1"/>
    <xf numFmtId="3" fontId="7" fillId="0" borderId="50" xfId="0" applyNumberFormat="1" applyFont="1" applyFill="1" applyBorder="1"/>
    <xf numFmtId="3" fontId="7" fillId="0" borderId="51" xfId="0" applyNumberFormat="1" applyFont="1" applyFill="1" applyBorder="1"/>
    <xf numFmtId="3" fontId="7" fillId="0" borderId="52" xfId="0" applyNumberFormat="1" applyFont="1" applyFill="1" applyBorder="1"/>
    <xf numFmtId="0" fontId="7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3" fillId="0" borderId="0" xfId="0" applyFont="1" applyFill="1"/>
    <xf numFmtId="0" fontId="7" fillId="0" borderId="31" xfId="0" applyFont="1" applyFill="1" applyBorder="1"/>
    <xf numFmtId="0" fontId="7" fillId="0" borderId="32" xfId="0" applyFont="1" applyFill="1" applyBorder="1"/>
    <xf numFmtId="0" fontId="3" fillId="0" borderId="55" xfId="0" applyFont="1" applyFill="1" applyBorder="1"/>
    <xf numFmtId="0" fontId="7" fillId="0" borderId="56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right"/>
    </xf>
    <xf numFmtId="4" fontId="6" fillId="0" borderId="55" xfId="0" applyNumberFormat="1" applyFont="1" applyFill="1" applyBorder="1" applyAlignment="1">
      <alignment horizontal="right"/>
    </xf>
    <xf numFmtId="0" fontId="3" fillId="0" borderId="35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3" fontId="3" fillId="0" borderId="34" xfId="0" applyNumberFormat="1" applyFont="1" applyFill="1" applyBorder="1" applyAlignment="1">
      <alignment horizontal="right"/>
    </xf>
    <xf numFmtId="166" fontId="3" fillId="0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0" fontId="3" fillId="0" borderId="37" xfId="0" applyFont="1" applyFill="1" applyBorder="1"/>
    <xf numFmtId="0" fontId="7" fillId="0" borderId="38" xfId="0" applyFont="1" applyFill="1" applyBorder="1"/>
    <xf numFmtId="0" fontId="3" fillId="0" borderId="38" xfId="0" applyFont="1" applyFill="1" applyBorder="1"/>
    <xf numFmtId="4" fontId="3" fillId="0" borderId="59" xfId="0" applyNumberFormat="1" applyFont="1" applyFill="1" applyBorder="1"/>
    <xf numFmtId="4" fontId="3" fillId="0" borderId="37" xfId="0" applyNumberFormat="1" applyFont="1" applyFill="1" applyBorder="1"/>
    <xf numFmtId="4" fontId="3" fillId="0" borderId="38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3" fillId="0" borderId="0" xfId="0" applyNumberFormat="1" applyFont="1"/>
    <xf numFmtId="0" fontId="3" fillId="0" borderId="0" xfId="1" applyFont="1"/>
    <xf numFmtId="0" fontId="12" fillId="0" borderId="0" xfId="1" applyFont="1" applyAlignment="1">
      <alignment horizontal="centerContinuous"/>
    </xf>
    <xf numFmtId="0" fontId="13" fillId="0" borderId="0" xfId="1" applyFont="1" applyAlignment="1">
      <alignment horizontal="centerContinuous"/>
    </xf>
    <xf numFmtId="0" fontId="13" fillId="0" borderId="0" xfId="1" applyFont="1" applyAlignment="1">
      <alignment horizontal="right"/>
    </xf>
    <xf numFmtId="0" fontId="3" fillId="0" borderId="44" xfId="1" applyFont="1" applyBorder="1" applyAlignment="1">
      <alignment horizontal="center"/>
    </xf>
    <xf numFmtId="0" fontId="3" fillId="0" borderId="44" xfId="1" applyFont="1" applyBorder="1" applyAlignment="1">
      <alignment horizontal="left"/>
    </xf>
    <xf numFmtId="0" fontId="3" fillId="0" borderId="45" xfId="1" applyFont="1" applyBorder="1"/>
    <xf numFmtId="0" fontId="10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 applyAlignment="1"/>
    <xf numFmtId="49" fontId="6" fillId="0" borderId="57" xfId="1" applyNumberFormat="1" applyFont="1" applyFill="1" applyBorder="1"/>
    <xf numFmtId="0" fontId="6" fillId="0" borderId="16" xfId="1" applyFont="1" applyFill="1" applyBorder="1" applyAlignment="1">
      <alignment horizontal="center"/>
    </xf>
    <xf numFmtId="0" fontId="6" fillId="0" borderId="16" xfId="1" applyNumberFormat="1" applyFont="1" applyFill="1" applyBorder="1" applyAlignment="1">
      <alignment horizontal="center"/>
    </xf>
    <xf numFmtId="0" fontId="6" fillId="0" borderId="57" xfId="1" applyFont="1" applyFill="1" applyBorder="1" applyAlignment="1">
      <alignment horizontal="center"/>
    </xf>
    <xf numFmtId="0" fontId="14" fillId="0" borderId="57" xfId="1" applyFont="1" applyFill="1" applyBorder="1"/>
    <xf numFmtId="0" fontId="3" fillId="0" borderId="0" xfId="1" applyFont="1" applyBorder="1"/>
    <xf numFmtId="0" fontId="15" fillId="0" borderId="0" xfId="1" applyFont="1" applyAlignment="1"/>
    <xf numFmtId="0" fontId="3" fillId="0" borderId="0" xfId="1" applyFont="1" applyAlignment="1">
      <alignment horizontal="right"/>
    </xf>
    <xf numFmtId="0" fontId="16" fillId="0" borderId="0" xfId="1" applyFont="1" applyBorder="1"/>
    <xf numFmtId="3" fontId="16" fillId="0" borderId="0" xfId="1" applyNumberFormat="1" applyFont="1" applyBorder="1" applyAlignment="1">
      <alignment horizontal="right"/>
    </xf>
    <xf numFmtId="4" fontId="16" fillId="0" borderId="0" xfId="1" applyNumberFormat="1" applyFont="1" applyBorder="1"/>
    <xf numFmtId="0" fontId="15" fillId="0" borderId="0" xfId="1" applyFont="1" applyBorder="1" applyAlignment="1"/>
    <xf numFmtId="0" fontId="3" fillId="0" borderId="0" xfId="1" applyFont="1" applyBorder="1" applyAlignment="1">
      <alignment horizontal="right"/>
    </xf>
    <xf numFmtId="0" fontId="3" fillId="0" borderId="53" xfId="1" applyFont="1" applyFill="1" applyBorder="1" applyAlignment="1">
      <alignment horizontal="center" vertical="center"/>
    </xf>
    <xf numFmtId="49" fontId="3" fillId="0" borderId="53" xfId="1" applyNumberFormat="1" applyFont="1" applyFill="1" applyBorder="1" applyAlignment="1">
      <alignment horizontal="left" vertical="center"/>
    </xf>
    <xf numFmtId="0" fontId="3" fillId="0" borderId="53" xfId="1" applyFont="1" applyFill="1" applyBorder="1" applyAlignment="1">
      <alignment vertical="center" wrapText="1"/>
    </xf>
    <xf numFmtId="49" fontId="3" fillId="0" borderId="53" xfId="1" applyNumberFormat="1" applyFont="1" applyFill="1" applyBorder="1" applyAlignment="1">
      <alignment horizontal="center" vertical="center" shrinkToFit="1"/>
    </xf>
    <xf numFmtId="4" fontId="3" fillId="0" borderId="53" xfId="1" applyNumberFormat="1" applyFont="1" applyFill="1" applyBorder="1" applyAlignment="1">
      <alignment horizontal="right" vertical="center"/>
    </xf>
    <xf numFmtId="4" fontId="3" fillId="0" borderId="53" xfId="1" applyNumberFormat="1" applyFont="1" applyFill="1" applyBorder="1" applyAlignment="1">
      <alignment vertical="center"/>
    </xf>
    <xf numFmtId="167" fontId="3" fillId="0" borderId="53" xfId="1" applyNumberFormat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61" xfId="1" applyFont="1" applyFill="1" applyBorder="1" applyAlignment="1">
      <alignment horizontal="center" vertical="center"/>
    </xf>
    <xf numFmtId="49" fontId="5" fillId="0" borderId="61" xfId="1" applyNumberFormat="1" applyFont="1" applyFill="1" applyBorder="1" applyAlignment="1">
      <alignment horizontal="left" vertical="center"/>
    </xf>
    <xf numFmtId="0" fontId="5" fillId="0" borderId="61" xfId="1" applyFont="1" applyFill="1" applyBorder="1" applyAlignment="1">
      <alignment vertical="center"/>
    </xf>
    <xf numFmtId="4" fontId="3" fillId="0" borderId="61" xfId="1" applyNumberFormat="1" applyFont="1" applyFill="1" applyBorder="1" applyAlignment="1">
      <alignment horizontal="right" vertical="center"/>
    </xf>
    <xf numFmtId="4" fontId="7" fillId="0" borderId="61" xfId="1" applyNumberFormat="1" applyFont="1" applyFill="1" applyBorder="1" applyAlignment="1">
      <alignment vertical="center"/>
    </xf>
    <xf numFmtId="0" fontId="7" fillId="0" borderId="61" xfId="1" applyFont="1" applyFill="1" applyBorder="1" applyAlignment="1">
      <alignment vertical="center"/>
    </xf>
    <xf numFmtId="167" fontId="7" fillId="0" borderId="61" xfId="1" applyNumberFormat="1" applyFont="1" applyFill="1" applyBorder="1" applyAlignment="1">
      <alignment vertical="center"/>
    </xf>
    <xf numFmtId="0" fontId="7" fillId="0" borderId="53" xfId="1" applyFont="1" applyFill="1" applyBorder="1" applyAlignment="1">
      <alignment horizontal="center" vertical="center"/>
    </xf>
    <xf numFmtId="49" fontId="7" fillId="0" borderId="53" xfId="1" applyNumberFormat="1" applyFont="1" applyFill="1" applyBorder="1" applyAlignment="1">
      <alignment horizontal="left" vertical="center"/>
    </xf>
    <xf numFmtId="0" fontId="7" fillId="0" borderId="53" xfId="1" applyFont="1" applyFill="1" applyBorder="1" applyAlignment="1">
      <alignment vertical="center"/>
    </xf>
    <xf numFmtId="0" fontId="3" fillId="0" borderId="53" xfId="1" applyNumberFormat="1" applyFont="1" applyFill="1" applyBorder="1" applyAlignment="1">
      <alignment horizontal="right" vertical="center"/>
    </xf>
    <xf numFmtId="0" fontId="3" fillId="0" borderId="53" xfId="1" applyNumberFormat="1" applyFont="1" applyFill="1" applyBorder="1" applyAlignment="1">
      <alignment vertical="center"/>
    </xf>
    <xf numFmtId="0" fontId="9" fillId="0" borderId="60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4" fontId="3" fillId="0" borderId="14" xfId="0" applyNumberFormat="1" applyFont="1" applyBorder="1"/>
    <xf numFmtId="0" fontId="3" fillId="0" borderId="0" xfId="0" applyFont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3" fillId="0" borderId="42" xfId="1" applyFont="1" applyBorder="1" applyAlignment="1">
      <alignment horizontal="center"/>
    </xf>
    <xf numFmtId="0" fontId="3" fillId="0" borderId="43" xfId="1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3" fillId="0" borderId="47" xfId="1" applyFont="1" applyBorder="1" applyAlignment="1">
      <alignment horizontal="center"/>
    </xf>
    <xf numFmtId="0" fontId="3" fillId="0" borderId="48" xfId="1" applyFont="1" applyBorder="1" applyAlignment="1">
      <alignment horizontal="left" shrinkToFit="1"/>
    </xf>
    <xf numFmtId="0" fontId="3" fillId="0" borderId="49" xfId="1" applyFont="1" applyBorder="1" applyAlignment="1">
      <alignment horizontal="left" shrinkToFit="1"/>
    </xf>
    <xf numFmtId="3" fontId="7" fillId="0" borderId="38" xfId="0" applyNumberFormat="1" applyFont="1" applyFill="1" applyBorder="1" applyAlignment="1">
      <alignment horizontal="right"/>
    </xf>
    <xf numFmtId="3" fontId="7" fillId="0" borderId="59" xfId="0" applyNumberFormat="1" applyFont="1" applyFill="1" applyBorder="1" applyAlignment="1">
      <alignment horizontal="right"/>
    </xf>
    <xf numFmtId="0" fontId="11" fillId="0" borderId="0" xfId="1" applyFont="1" applyAlignment="1">
      <alignment horizontal="center"/>
    </xf>
    <xf numFmtId="49" fontId="3" fillId="0" borderId="46" xfId="1" applyNumberFormat="1" applyFont="1" applyBorder="1" applyAlignment="1">
      <alignment horizontal="center"/>
    </xf>
  </cellXfs>
  <cellStyles count="6">
    <cellStyle name="Měna 2" xfId="3"/>
    <cellStyle name="měny 2" xfId="4"/>
    <cellStyle name="normální" xfId="0" builtinId="0"/>
    <cellStyle name="normální 2" xfId="2"/>
    <cellStyle name="normální_POL.XLS" xfId="1"/>
    <cellStyle name="Styl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Normal="100" workbookViewId="0">
      <selection activeCell="F28" sqref="F28"/>
    </sheetView>
  </sheetViews>
  <sheetFormatPr defaultRowHeight="12.75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2.28515625" style="3" customWidth="1"/>
    <col min="6" max="6" width="21" style="3" customWidth="1"/>
    <col min="7" max="7" width="14.140625" style="3" customWidth="1"/>
    <col min="8" max="16384" width="9.140625" style="3"/>
  </cols>
  <sheetData>
    <row r="1" spans="1:57" ht="21.75" customHeight="1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/>
    <row r="3" spans="1:57" ht="12.95" customHeight="1">
      <c r="A3" s="4" t="s">
        <v>1</v>
      </c>
      <c r="B3" s="5"/>
      <c r="C3" s="6" t="s">
        <v>2</v>
      </c>
      <c r="D3" s="6"/>
      <c r="E3" s="6"/>
      <c r="F3" s="7" t="s">
        <v>3</v>
      </c>
      <c r="G3" s="8"/>
    </row>
    <row r="4" spans="1:57" ht="12.95" customHeight="1">
      <c r="A4" s="9"/>
      <c r="B4" s="10"/>
      <c r="C4" s="11" t="s">
        <v>89</v>
      </c>
      <c r="D4" s="12"/>
      <c r="E4" s="12"/>
      <c r="F4" s="13"/>
      <c r="G4" s="14"/>
    </row>
    <row r="5" spans="1:57" ht="12.95" customHeight="1">
      <c r="A5" s="15" t="s">
        <v>5</v>
      </c>
      <c r="B5" s="16"/>
      <c r="C5" s="17" t="s">
        <v>6</v>
      </c>
      <c r="D5" s="17"/>
      <c r="E5" s="17"/>
      <c r="F5" s="18" t="s">
        <v>7</v>
      </c>
      <c r="G5" s="19"/>
    </row>
    <row r="6" spans="1:57" ht="12.95" customHeight="1">
      <c r="A6" s="9"/>
      <c r="B6" s="10"/>
      <c r="C6" s="11" t="s">
        <v>88</v>
      </c>
      <c r="D6" s="12"/>
      <c r="E6" s="12"/>
      <c r="F6" s="20"/>
      <c r="G6" s="14"/>
    </row>
    <row r="7" spans="1:57">
      <c r="A7" s="15" t="s">
        <v>8</v>
      </c>
      <c r="B7" s="17"/>
      <c r="C7" s="172" t="s">
        <v>86</v>
      </c>
      <c r="D7" s="173"/>
      <c r="E7" s="21" t="s">
        <v>9</v>
      </c>
      <c r="F7" s="22"/>
      <c r="G7" s="170">
        <v>801.61</v>
      </c>
      <c r="H7" s="23"/>
      <c r="I7" s="23"/>
    </row>
    <row r="8" spans="1:57">
      <c r="A8" s="15" t="s">
        <v>10</v>
      </c>
      <c r="B8" s="17"/>
      <c r="C8" s="172" t="s">
        <v>87</v>
      </c>
      <c r="D8" s="173"/>
      <c r="E8" s="18" t="s">
        <v>11</v>
      </c>
      <c r="F8" s="17"/>
      <c r="G8" s="24">
        <f>IF(PocetMJ=0,,ROUND((F30+F32)/PocetMJ,1))</f>
        <v>0</v>
      </c>
    </row>
    <row r="9" spans="1:57">
      <c r="A9" s="25" t="s">
        <v>12</v>
      </c>
      <c r="B9" s="26"/>
      <c r="C9" s="26">
        <v>3</v>
      </c>
      <c r="D9" s="26"/>
      <c r="E9" s="27" t="s">
        <v>13</v>
      </c>
      <c r="F9" s="26"/>
      <c r="G9" s="28"/>
    </row>
    <row r="10" spans="1:57">
      <c r="A10" s="29" t="s">
        <v>14</v>
      </c>
      <c r="B10" s="30"/>
      <c r="C10" s="30"/>
      <c r="D10" s="30"/>
      <c r="E10" s="13" t="s">
        <v>15</v>
      </c>
      <c r="F10" s="30"/>
      <c r="G10" s="14"/>
      <c r="BA10" s="31"/>
      <c r="BB10" s="31"/>
      <c r="BC10" s="31"/>
      <c r="BD10" s="31"/>
      <c r="BE10" s="31"/>
    </row>
    <row r="11" spans="1:57">
      <c r="A11" s="29"/>
      <c r="B11" s="30"/>
      <c r="C11" s="30"/>
      <c r="D11" s="30"/>
      <c r="E11" s="174"/>
      <c r="F11" s="175"/>
      <c r="G11" s="176"/>
    </row>
    <row r="12" spans="1:5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5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57" ht="15.95" customHeight="1">
      <c r="A14" s="41"/>
      <c r="B14" s="42" t="s">
        <v>19</v>
      </c>
      <c r="C14" s="43">
        <f>Dodavka</f>
        <v>0</v>
      </c>
      <c r="D14" s="44" t="str">
        <f>Rekapitulace!A15</f>
        <v>Individuální mimostaveništní doprava</v>
      </c>
      <c r="E14" s="45"/>
      <c r="F14" s="46"/>
      <c r="G14" s="43">
        <f>Rekapitulace!I15</f>
        <v>0</v>
      </c>
    </row>
    <row r="15" spans="1:57" ht="15.95" customHeight="1">
      <c r="A15" s="41" t="s">
        <v>20</v>
      </c>
      <c r="B15" s="42" t="s">
        <v>21</v>
      </c>
      <c r="C15" s="43">
        <f>Mont</f>
        <v>0</v>
      </c>
      <c r="D15" s="25" t="str">
        <f>Rekapitulace!A16</f>
        <v>Kompletační činnost zhotovitele</v>
      </c>
      <c r="E15" s="47"/>
      <c r="F15" s="48"/>
      <c r="G15" s="43">
        <f>Rekapitulace!I16</f>
        <v>0</v>
      </c>
    </row>
    <row r="16" spans="1:57" ht="15.95" customHeight="1">
      <c r="A16" s="41" t="s">
        <v>22</v>
      </c>
      <c r="B16" s="42" t="s">
        <v>23</v>
      </c>
      <c r="C16" s="43">
        <f>HSV</f>
        <v>0</v>
      </c>
      <c r="D16" s="25" t="str">
        <f>Rekapitulace!A17</f>
        <v>Stavebně technický průzkum</v>
      </c>
      <c r="E16" s="47"/>
      <c r="F16" s="48"/>
      <c r="G16" s="43">
        <f>Rekapitulace!I17</f>
        <v>0</v>
      </c>
    </row>
    <row r="17" spans="1:7" ht="15.95" customHeight="1">
      <c r="A17" s="49" t="s">
        <v>24</v>
      </c>
      <c r="B17" s="42" t="s">
        <v>25</v>
      </c>
      <c r="C17" s="43">
        <f>PSV</f>
        <v>0</v>
      </c>
      <c r="D17" s="25" t="str">
        <f>Rekapitulace!A18</f>
        <v>Zařízení staveniště</v>
      </c>
      <c r="E17" s="47"/>
      <c r="F17" s="48"/>
      <c r="G17" s="43">
        <f>Rekapitulace!I18</f>
        <v>0</v>
      </c>
    </row>
    <row r="18" spans="1:7" ht="15.95" customHeight="1">
      <c r="A18" s="50" t="s">
        <v>26</v>
      </c>
      <c r="B18" s="42"/>
      <c r="C18" s="43">
        <f>SUM(C14:C17)</f>
        <v>0</v>
      </c>
      <c r="D18" s="25"/>
      <c r="E18" s="47"/>
      <c r="F18" s="48"/>
      <c r="G18" s="43"/>
    </row>
    <row r="19" spans="1:7" ht="15.95" customHeight="1">
      <c r="A19" s="50"/>
      <c r="B19" s="42"/>
      <c r="C19" s="43"/>
      <c r="D19" s="25"/>
      <c r="E19" s="47"/>
      <c r="F19" s="48"/>
      <c r="G19" s="43"/>
    </row>
    <row r="20" spans="1:7" ht="15.9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95" customHeight="1" thickBot="1">
      <c r="A22" s="25" t="s">
        <v>30</v>
      </c>
      <c r="B22" s="26"/>
      <c r="C22" s="51">
        <f>C21+G22</f>
        <v>0</v>
      </c>
      <c r="D22" s="52" t="s">
        <v>31</v>
      </c>
      <c r="E22" s="53"/>
      <c r="F22" s="54"/>
      <c r="G22" s="43">
        <f>VRN</f>
        <v>0</v>
      </c>
    </row>
    <row r="23" spans="1:7">
      <c r="A23" s="4" t="s">
        <v>32</v>
      </c>
      <c r="B23" s="6"/>
      <c r="C23" s="7" t="s">
        <v>33</v>
      </c>
      <c r="D23" s="6"/>
      <c r="E23" s="7" t="s">
        <v>34</v>
      </c>
      <c r="F23" s="6"/>
      <c r="G23" s="8"/>
    </row>
    <row r="24" spans="1:7">
      <c r="A24" s="15"/>
      <c r="B24" s="17"/>
      <c r="C24" s="18" t="s">
        <v>35</v>
      </c>
      <c r="D24" s="17"/>
      <c r="E24" s="18" t="s">
        <v>35</v>
      </c>
      <c r="F24" s="17"/>
      <c r="G24" s="19"/>
    </row>
    <row r="25" spans="1:7">
      <c r="A25" s="29" t="s">
        <v>36</v>
      </c>
      <c r="B25" s="55"/>
      <c r="C25" s="13" t="s">
        <v>36</v>
      </c>
      <c r="D25" s="30"/>
      <c r="E25" s="13" t="s">
        <v>36</v>
      </c>
      <c r="F25" s="30"/>
      <c r="G25" s="14"/>
    </row>
    <row r="26" spans="1:7">
      <c r="A26" s="29"/>
      <c r="B26" s="56"/>
      <c r="C26" s="13" t="s">
        <v>37</v>
      </c>
      <c r="D26" s="30"/>
      <c r="E26" s="13" t="s">
        <v>38</v>
      </c>
      <c r="F26" s="30"/>
      <c r="G26" s="14"/>
    </row>
    <row r="27" spans="1:7">
      <c r="A27" s="29"/>
      <c r="B27" s="30"/>
      <c r="C27" s="13"/>
      <c r="D27" s="30"/>
      <c r="E27" s="13"/>
      <c r="F27" s="30"/>
      <c r="G27" s="14"/>
    </row>
    <row r="28" spans="1:7" ht="97.5" customHeight="1">
      <c r="A28" s="29"/>
      <c r="B28" s="30"/>
      <c r="C28" s="13"/>
      <c r="D28" s="30"/>
      <c r="E28" s="13"/>
      <c r="F28" s="30"/>
      <c r="G28" s="14"/>
    </row>
    <row r="29" spans="1:7">
      <c r="A29" s="15" t="s">
        <v>39</v>
      </c>
      <c r="B29" s="17"/>
      <c r="C29" s="57">
        <v>0</v>
      </c>
      <c r="D29" s="17" t="s">
        <v>40</v>
      </c>
      <c r="E29" s="18"/>
      <c r="F29" s="58"/>
      <c r="G29" s="19"/>
    </row>
    <row r="30" spans="1:7">
      <c r="A30" s="15" t="s">
        <v>39</v>
      </c>
      <c r="B30" s="17"/>
      <c r="C30" s="57">
        <v>15</v>
      </c>
      <c r="D30" s="17" t="s">
        <v>40</v>
      </c>
      <c r="E30" s="18"/>
      <c r="F30" s="58"/>
      <c r="G30" s="19"/>
    </row>
    <row r="31" spans="1:7">
      <c r="A31" s="15" t="s">
        <v>41</v>
      </c>
      <c r="B31" s="17"/>
      <c r="C31" s="57">
        <v>15</v>
      </c>
      <c r="D31" s="17" t="s">
        <v>40</v>
      </c>
      <c r="E31" s="18"/>
      <c r="F31" s="59">
        <f>ROUND(PRODUCT(F30,C31/100),0)</f>
        <v>0</v>
      </c>
      <c r="G31" s="28"/>
    </row>
    <row r="32" spans="1:7">
      <c r="A32" s="15" t="s">
        <v>39</v>
      </c>
      <c r="B32" s="17"/>
      <c r="C32" s="57">
        <v>21</v>
      </c>
      <c r="D32" s="17" t="s">
        <v>40</v>
      </c>
      <c r="E32" s="18"/>
      <c r="F32" s="58">
        <f>C22</f>
        <v>0</v>
      </c>
      <c r="G32" s="19"/>
    </row>
    <row r="33" spans="1:8">
      <c r="A33" s="15" t="s">
        <v>41</v>
      </c>
      <c r="B33" s="17"/>
      <c r="C33" s="57">
        <v>21</v>
      </c>
      <c r="D33" s="17" t="s">
        <v>40</v>
      </c>
      <c r="E33" s="18"/>
      <c r="F33" s="59">
        <f>ROUND(PRODUCT(F32,C33/100),0)</f>
        <v>0</v>
      </c>
      <c r="G33" s="28"/>
    </row>
    <row r="34" spans="1:8" s="65" customFormat="1" ht="19.5" customHeight="1" thickBot="1">
      <c r="A34" s="60" t="s">
        <v>42</v>
      </c>
      <c r="B34" s="61"/>
      <c r="C34" s="61"/>
      <c r="D34" s="61"/>
      <c r="E34" s="62"/>
      <c r="F34" s="63">
        <f>ROUND(SUM(F29:F33),0)</f>
        <v>0</v>
      </c>
      <c r="G34" s="64"/>
    </row>
    <row r="36" spans="1:8">
      <c r="A36" s="66" t="s">
        <v>43</v>
      </c>
      <c r="B36" s="66"/>
      <c r="C36" s="66"/>
      <c r="D36" s="66"/>
      <c r="E36" s="66"/>
      <c r="F36" s="66"/>
      <c r="G36" s="66"/>
      <c r="H36" s="3" t="s">
        <v>4</v>
      </c>
    </row>
    <row r="37" spans="1:8" ht="14.25" customHeight="1">
      <c r="A37" s="66"/>
      <c r="B37" s="177"/>
      <c r="C37" s="177"/>
      <c r="D37" s="177"/>
      <c r="E37" s="177"/>
      <c r="F37" s="177"/>
      <c r="G37" s="177"/>
      <c r="H37" s="3" t="s">
        <v>4</v>
      </c>
    </row>
    <row r="38" spans="1:8" ht="12.75" customHeight="1">
      <c r="A38" s="67"/>
      <c r="B38" s="177"/>
      <c r="C38" s="177"/>
      <c r="D38" s="177"/>
      <c r="E38" s="177"/>
      <c r="F38" s="177"/>
      <c r="G38" s="177"/>
      <c r="H38" s="3" t="s">
        <v>4</v>
      </c>
    </row>
    <row r="39" spans="1:8">
      <c r="A39" s="67"/>
      <c r="B39" s="177"/>
      <c r="C39" s="177"/>
      <c r="D39" s="177"/>
      <c r="E39" s="177"/>
      <c r="F39" s="177"/>
      <c r="G39" s="177"/>
      <c r="H39" s="3" t="s">
        <v>4</v>
      </c>
    </row>
    <row r="40" spans="1:8">
      <c r="A40" s="67"/>
      <c r="B40" s="177"/>
      <c r="C40" s="177"/>
      <c r="D40" s="177"/>
      <c r="E40" s="177"/>
      <c r="F40" s="177"/>
      <c r="G40" s="177"/>
      <c r="H40" s="3" t="s">
        <v>4</v>
      </c>
    </row>
    <row r="41" spans="1:8">
      <c r="A41" s="67"/>
      <c r="B41" s="177"/>
      <c r="C41" s="177"/>
      <c r="D41" s="177"/>
      <c r="E41" s="177"/>
      <c r="F41" s="177"/>
      <c r="G41" s="177"/>
      <c r="H41" s="3" t="s">
        <v>4</v>
      </c>
    </row>
    <row r="42" spans="1:8">
      <c r="A42" s="67"/>
      <c r="B42" s="177"/>
      <c r="C42" s="177"/>
      <c r="D42" s="177"/>
      <c r="E42" s="177"/>
      <c r="F42" s="177"/>
      <c r="G42" s="177"/>
      <c r="H42" s="3" t="s">
        <v>4</v>
      </c>
    </row>
    <row r="43" spans="1:8">
      <c r="A43" s="67"/>
      <c r="B43" s="177"/>
      <c r="C43" s="177"/>
      <c r="D43" s="177"/>
      <c r="E43" s="177"/>
      <c r="F43" s="177"/>
      <c r="G43" s="177"/>
      <c r="H43" s="3" t="s">
        <v>4</v>
      </c>
    </row>
    <row r="44" spans="1:8">
      <c r="A44" s="67"/>
      <c r="B44" s="177"/>
      <c r="C44" s="177"/>
      <c r="D44" s="177"/>
      <c r="E44" s="177"/>
      <c r="F44" s="177"/>
      <c r="G44" s="177"/>
      <c r="H44" s="3" t="s">
        <v>4</v>
      </c>
    </row>
    <row r="45" spans="1:8">
      <c r="A45" s="67"/>
      <c r="B45" s="177"/>
      <c r="C45" s="177"/>
      <c r="D45" s="177"/>
      <c r="E45" s="177"/>
      <c r="F45" s="177"/>
      <c r="G45" s="177"/>
      <c r="H45" s="3" t="s">
        <v>4</v>
      </c>
    </row>
    <row r="46" spans="1:8">
      <c r="B46" s="171"/>
      <c r="C46" s="171"/>
      <c r="D46" s="171"/>
      <c r="E46" s="171"/>
      <c r="F46" s="171"/>
      <c r="G46" s="171"/>
    </row>
    <row r="47" spans="1:8">
      <c r="B47" s="171"/>
      <c r="C47" s="171"/>
      <c r="D47" s="171"/>
      <c r="E47" s="171"/>
      <c r="F47" s="171"/>
      <c r="G47" s="171"/>
    </row>
    <row r="48" spans="1:8">
      <c r="B48" s="171"/>
      <c r="C48" s="171"/>
      <c r="D48" s="171"/>
      <c r="E48" s="171"/>
      <c r="F48" s="171"/>
      <c r="G48" s="171"/>
    </row>
    <row r="49" spans="2:7">
      <c r="B49" s="171"/>
      <c r="C49" s="171"/>
      <c r="D49" s="171"/>
      <c r="E49" s="171"/>
      <c r="F49" s="171"/>
      <c r="G49" s="171"/>
    </row>
    <row r="50" spans="2:7">
      <c r="B50" s="171"/>
      <c r="C50" s="171"/>
      <c r="D50" s="171"/>
      <c r="E50" s="171"/>
      <c r="F50" s="171"/>
      <c r="G50" s="171"/>
    </row>
    <row r="51" spans="2:7">
      <c r="B51" s="171"/>
      <c r="C51" s="171"/>
      <c r="D51" s="171"/>
      <c r="E51" s="171"/>
      <c r="F51" s="171"/>
      <c r="G51" s="171"/>
    </row>
    <row r="52" spans="2:7">
      <c r="B52" s="171"/>
      <c r="C52" s="171"/>
      <c r="D52" s="171"/>
      <c r="E52" s="171"/>
      <c r="F52" s="171"/>
      <c r="G52" s="171"/>
    </row>
    <row r="53" spans="2:7">
      <c r="B53" s="171"/>
      <c r="C53" s="171"/>
      <c r="D53" s="171"/>
      <c r="E53" s="171"/>
      <c r="F53" s="171"/>
      <c r="G53" s="171"/>
    </row>
    <row r="54" spans="2:7">
      <c r="B54" s="171"/>
      <c r="C54" s="171"/>
      <c r="D54" s="171"/>
      <c r="E54" s="171"/>
      <c r="F54" s="171"/>
      <c r="G54" s="171"/>
    </row>
    <row r="55" spans="2:7">
      <c r="B55" s="171"/>
      <c r="C55" s="171"/>
      <c r="D55" s="171"/>
      <c r="E55" s="171"/>
      <c r="F55" s="171"/>
      <c r="G55" s="171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 horizontalCentered="1"/>
  <pageMargins left="0.59055118110236227" right="0.39370078740157483" top="0.98425196850393704" bottom="0.98425196850393704" header="0.51181102362204722" footer="0.51181102362204722"/>
  <pageSetup paperSize="9" scale="9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0"/>
  <sheetViews>
    <sheetView workbookViewId="0">
      <selection activeCell="F29" sqref="F29"/>
    </sheetView>
  </sheetViews>
  <sheetFormatPr defaultRowHeight="12.75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16384" width="9.140625" style="3"/>
  </cols>
  <sheetData>
    <row r="1" spans="1:57" ht="13.5" thickTop="1">
      <c r="A1" s="178" t="s">
        <v>5</v>
      </c>
      <c r="B1" s="179"/>
      <c r="C1" s="68" t="str">
        <f>CONCATENATE(cislostavby," ",nazevstavby)</f>
        <v xml:space="preserve"> STAVEBNÍ ÚPRAVY ZŠ LOUČANSKÁ 1112/3</v>
      </c>
      <c r="D1" s="69"/>
      <c r="E1" s="70"/>
      <c r="F1" s="69"/>
      <c r="G1" s="69"/>
      <c r="H1" s="71"/>
      <c r="I1" s="72"/>
    </row>
    <row r="2" spans="1:57" ht="13.5" thickBot="1">
      <c r="A2" s="180" t="s">
        <v>1</v>
      </c>
      <c r="B2" s="181"/>
      <c r="C2" s="73" t="str">
        <f>CONCATENATE(cisloobjektu," ",nazevobjektu)</f>
        <v xml:space="preserve"> NÁSTAVBA DÍLEN</v>
      </c>
      <c r="D2" s="74"/>
      <c r="E2" s="75"/>
      <c r="F2" s="74"/>
      <c r="G2" s="182"/>
      <c r="H2" s="182"/>
      <c r="I2" s="183"/>
    </row>
    <row r="3" spans="1:57" ht="13.5" thickTop="1"/>
    <row r="4" spans="1:57" ht="19.5" customHeight="1">
      <c r="A4" s="76" t="s">
        <v>44</v>
      </c>
      <c r="B4" s="1"/>
      <c r="C4" s="1"/>
      <c r="D4" s="1"/>
      <c r="E4" s="1"/>
      <c r="F4" s="1"/>
      <c r="G4" s="1"/>
      <c r="H4" s="1"/>
      <c r="I4" s="1"/>
    </row>
    <row r="5" spans="1:57" ht="13.5" thickBot="1"/>
    <row r="6" spans="1:57" s="30" customFormat="1" ht="13.5" thickBot="1">
      <c r="A6" s="77"/>
      <c r="B6" s="78" t="s">
        <v>45</v>
      </c>
      <c r="C6" s="78"/>
      <c r="D6" s="79"/>
      <c r="E6" s="80" t="s">
        <v>46</v>
      </c>
      <c r="F6" s="81" t="s">
        <v>47</v>
      </c>
      <c r="G6" s="81" t="s">
        <v>48</v>
      </c>
      <c r="H6" s="81" t="s">
        <v>49</v>
      </c>
      <c r="I6" s="82" t="s">
        <v>27</v>
      </c>
    </row>
    <row r="7" spans="1:57" s="30" customFormat="1">
      <c r="A7" s="83" t="str">
        <f>Položky!B7</f>
        <v>96</v>
      </c>
      <c r="B7" s="84" t="str">
        <f>Položky!C7</f>
        <v>Bourání konstrukcí</v>
      </c>
      <c r="C7" s="85"/>
      <c r="D7" s="86"/>
      <c r="E7" s="87">
        <f>Položky!G10</f>
        <v>0</v>
      </c>
      <c r="F7" s="88">
        <v>0</v>
      </c>
      <c r="G7" s="88">
        <v>0</v>
      </c>
      <c r="H7" s="88">
        <v>0</v>
      </c>
      <c r="I7" s="89">
        <v>0</v>
      </c>
    </row>
    <row r="8" spans="1:57" s="30" customFormat="1">
      <c r="A8" s="83" t="str">
        <f>Položky!B11</f>
        <v>97</v>
      </c>
      <c r="B8" s="84" t="str">
        <f>Položky!C11</f>
        <v>Prorážení otvorů</v>
      </c>
      <c r="C8" s="85"/>
      <c r="D8" s="86"/>
      <c r="E8" s="87">
        <f>Položky!G16</f>
        <v>0</v>
      </c>
      <c r="F8" s="88">
        <v>0</v>
      </c>
      <c r="G8" s="88">
        <v>0</v>
      </c>
      <c r="H8" s="88">
        <v>0</v>
      </c>
      <c r="I8" s="89">
        <v>0</v>
      </c>
    </row>
    <row r="9" spans="1:57" s="30" customFormat="1" ht="13.5" thickBot="1">
      <c r="A9" s="83" t="str">
        <f>Položky!B17</f>
        <v>787</v>
      </c>
      <c r="B9" s="84" t="str">
        <f>Položky!C17</f>
        <v>Zasklívání</v>
      </c>
      <c r="C9" s="85"/>
      <c r="D9" s="86"/>
      <c r="E9" s="87">
        <v>0</v>
      </c>
      <c r="F9" s="88">
        <f>Položky!G22</f>
        <v>0</v>
      </c>
      <c r="G9" s="88">
        <v>0</v>
      </c>
      <c r="H9" s="88">
        <v>0</v>
      </c>
      <c r="I9" s="89">
        <v>0</v>
      </c>
    </row>
    <row r="10" spans="1:57" s="95" customFormat="1" ht="13.5" thickBot="1">
      <c r="A10" s="90"/>
      <c r="B10" s="78" t="s">
        <v>50</v>
      </c>
      <c r="C10" s="78"/>
      <c r="D10" s="91"/>
      <c r="E10" s="92">
        <f>SUM(E7:E9)</f>
        <v>0</v>
      </c>
      <c r="F10" s="93">
        <f>SUM(F7:F9)</f>
        <v>0</v>
      </c>
      <c r="G10" s="93">
        <f>SUM(G7:G9)</f>
        <v>0</v>
      </c>
      <c r="H10" s="93">
        <f>SUM(H7:H9)</f>
        <v>0</v>
      </c>
      <c r="I10" s="94">
        <f>SUM(I7:I9)</f>
        <v>0</v>
      </c>
    </row>
    <row r="11" spans="1:57">
      <c r="A11" s="85"/>
      <c r="B11" s="85"/>
      <c r="C11" s="85"/>
      <c r="D11" s="85"/>
      <c r="E11" s="85"/>
      <c r="F11" s="85"/>
      <c r="G11" s="85"/>
      <c r="H11" s="85"/>
      <c r="I11" s="85"/>
    </row>
    <row r="12" spans="1:57" ht="19.5" customHeight="1">
      <c r="A12" s="96" t="s">
        <v>51</v>
      </c>
      <c r="B12" s="96"/>
      <c r="C12" s="96"/>
      <c r="D12" s="96"/>
      <c r="E12" s="96"/>
      <c r="F12" s="96"/>
      <c r="G12" s="97"/>
      <c r="H12" s="96"/>
      <c r="I12" s="96"/>
      <c r="BA12" s="31"/>
      <c r="BB12" s="31"/>
      <c r="BC12" s="31"/>
      <c r="BD12" s="31"/>
      <c r="BE12" s="31"/>
    </row>
    <row r="13" spans="1:57" ht="13.5" thickBot="1">
      <c r="A13" s="98"/>
      <c r="B13" s="98"/>
      <c r="C13" s="98"/>
      <c r="D13" s="98"/>
      <c r="E13" s="98"/>
      <c r="F13" s="98"/>
      <c r="G13" s="98"/>
      <c r="H13" s="98"/>
      <c r="I13" s="98"/>
    </row>
    <row r="14" spans="1:57">
      <c r="A14" s="99" t="s">
        <v>52</v>
      </c>
      <c r="B14" s="100"/>
      <c r="C14" s="100"/>
      <c r="D14" s="101"/>
      <c r="E14" s="102" t="s">
        <v>53</v>
      </c>
      <c r="F14" s="103" t="s">
        <v>54</v>
      </c>
      <c r="G14" s="104" t="s">
        <v>55</v>
      </c>
      <c r="H14" s="105"/>
      <c r="I14" s="106" t="s">
        <v>53</v>
      </c>
    </row>
    <row r="15" spans="1:57">
      <c r="A15" s="107" t="s">
        <v>81</v>
      </c>
      <c r="B15" s="108"/>
      <c r="C15" s="108"/>
      <c r="D15" s="109"/>
      <c r="E15" s="110" t="s">
        <v>82</v>
      </c>
      <c r="F15" s="111">
        <v>0</v>
      </c>
      <c r="G15" s="112">
        <f>CHOOSE(BA15+1,HSV+PSV,HSV+PSV+Mont,HSV+PSV+Dodavka+Mont,HSV,PSV,Mont,Dodavka,Mont+Dodavka,0)</f>
        <v>0</v>
      </c>
      <c r="H15" s="113"/>
      <c r="I15" s="114">
        <f>E15+F15*G15/100</f>
        <v>0</v>
      </c>
      <c r="BA15" s="3">
        <v>0</v>
      </c>
    </row>
    <row r="16" spans="1:57">
      <c r="A16" s="107" t="s">
        <v>83</v>
      </c>
      <c r="B16" s="108"/>
      <c r="C16" s="108"/>
      <c r="D16" s="109"/>
      <c r="E16" s="110" t="s">
        <v>82</v>
      </c>
      <c r="F16" s="111">
        <v>0</v>
      </c>
      <c r="G16" s="112">
        <f>CHOOSE(BA16+1,HSV+PSV,HSV+PSV+Mont,HSV+PSV+Dodavka+Mont,HSV,PSV,Mont,Dodavka,Mont+Dodavka,0)</f>
        <v>0</v>
      </c>
      <c r="H16" s="113"/>
      <c r="I16" s="114">
        <f>E16+F16*G16/100</f>
        <v>0</v>
      </c>
      <c r="BA16" s="3">
        <v>0</v>
      </c>
    </row>
    <row r="17" spans="1:53">
      <c r="A17" s="107" t="s">
        <v>84</v>
      </c>
      <c r="B17" s="108"/>
      <c r="C17" s="108"/>
      <c r="D17" s="109"/>
      <c r="E17" s="110" t="s">
        <v>82</v>
      </c>
      <c r="F17" s="111">
        <v>0</v>
      </c>
      <c r="G17" s="112">
        <f>CHOOSE(BA17+1,HSV+PSV,HSV+PSV+Mont,HSV+PSV+Dodavka+Mont,HSV,PSV,Mont,Dodavka,Mont+Dodavka,0)</f>
        <v>0</v>
      </c>
      <c r="H17" s="113"/>
      <c r="I17" s="114">
        <f>E17+F17*G17/100</f>
        <v>0</v>
      </c>
      <c r="BA17" s="3">
        <v>0</v>
      </c>
    </row>
    <row r="18" spans="1:53">
      <c r="A18" s="107" t="s">
        <v>85</v>
      </c>
      <c r="B18" s="108"/>
      <c r="C18" s="108"/>
      <c r="D18" s="109"/>
      <c r="E18" s="110" t="s">
        <v>82</v>
      </c>
      <c r="F18" s="111">
        <v>0</v>
      </c>
      <c r="G18" s="112">
        <f>CHOOSE(BA18+1,HSV+PSV,HSV+PSV+Mont,HSV+PSV+Dodavka+Mont,HSV,PSV,Mont,Dodavka,Mont+Dodavka,0)</f>
        <v>0</v>
      </c>
      <c r="H18" s="113"/>
      <c r="I18" s="114">
        <f>E18+F18*G18/100</f>
        <v>0</v>
      </c>
      <c r="BA18" s="3">
        <v>0</v>
      </c>
    </row>
    <row r="19" spans="1:53" ht="13.5" thickBot="1">
      <c r="A19" s="115"/>
      <c r="B19" s="116" t="s">
        <v>56</v>
      </c>
      <c r="C19" s="117"/>
      <c r="D19" s="118"/>
      <c r="E19" s="119"/>
      <c r="F19" s="120"/>
      <c r="G19" s="120"/>
      <c r="H19" s="184">
        <f>SUM(I15:I18)</f>
        <v>0</v>
      </c>
      <c r="I19" s="185"/>
    </row>
    <row r="21" spans="1:53">
      <c r="B21" s="95"/>
      <c r="F21" s="121"/>
      <c r="G21" s="122"/>
      <c r="H21" s="122"/>
      <c r="I21" s="123"/>
    </row>
    <row r="22" spans="1:53">
      <c r="F22" s="121"/>
      <c r="G22" s="122"/>
      <c r="H22" s="122"/>
      <c r="I22" s="123"/>
    </row>
    <row r="23" spans="1:53">
      <c r="F23" s="121"/>
      <c r="G23" s="122"/>
      <c r="H23" s="122"/>
      <c r="I23" s="123"/>
    </row>
    <row r="24" spans="1:53">
      <c r="F24" s="121"/>
      <c r="G24" s="122"/>
      <c r="H24" s="122"/>
      <c r="I24" s="123"/>
    </row>
    <row r="25" spans="1:53">
      <c r="F25" s="121"/>
      <c r="G25" s="122"/>
      <c r="H25" s="122"/>
      <c r="I25" s="123"/>
    </row>
    <row r="26" spans="1:53">
      <c r="F26" s="121"/>
      <c r="G26" s="122"/>
      <c r="H26" s="122"/>
      <c r="I26" s="123"/>
    </row>
    <row r="27" spans="1:53">
      <c r="F27" s="121"/>
      <c r="G27" s="122"/>
      <c r="H27" s="122"/>
      <c r="I27" s="123"/>
    </row>
    <row r="28" spans="1:53">
      <c r="F28" s="121"/>
      <c r="G28" s="122"/>
      <c r="H28" s="122"/>
      <c r="I28" s="123"/>
    </row>
    <row r="29" spans="1:53">
      <c r="F29" s="121"/>
      <c r="G29" s="122"/>
      <c r="H29" s="122"/>
      <c r="I29" s="123"/>
    </row>
    <row r="30" spans="1:53">
      <c r="F30" s="121"/>
      <c r="G30" s="122"/>
      <c r="H30" s="122"/>
      <c r="I30" s="123"/>
    </row>
    <row r="31" spans="1:53">
      <c r="F31" s="121"/>
      <c r="G31" s="122"/>
      <c r="H31" s="122"/>
      <c r="I31" s="123"/>
    </row>
    <row r="32" spans="1:53">
      <c r="F32" s="121"/>
      <c r="G32" s="122"/>
      <c r="H32" s="122"/>
      <c r="I32" s="123"/>
    </row>
    <row r="33" spans="6:9">
      <c r="F33" s="121"/>
      <c r="G33" s="122"/>
      <c r="H33" s="122"/>
      <c r="I33" s="123"/>
    </row>
    <row r="34" spans="6:9">
      <c r="F34" s="121"/>
      <c r="G34" s="122"/>
      <c r="H34" s="122"/>
      <c r="I34" s="123"/>
    </row>
    <row r="35" spans="6:9">
      <c r="F35" s="121"/>
      <c r="G35" s="122"/>
      <c r="H35" s="122"/>
      <c r="I35" s="123"/>
    </row>
    <row r="36" spans="6:9">
      <c r="F36" s="121"/>
      <c r="G36" s="122"/>
      <c r="H36" s="122"/>
      <c r="I36" s="123"/>
    </row>
    <row r="37" spans="6:9">
      <c r="F37" s="121"/>
      <c r="G37" s="122"/>
      <c r="H37" s="122"/>
      <c r="I37" s="123"/>
    </row>
    <row r="38" spans="6:9">
      <c r="F38" s="121"/>
      <c r="G38" s="122"/>
      <c r="H38" s="122"/>
      <c r="I38" s="123"/>
    </row>
    <row r="39" spans="6:9">
      <c r="F39" s="121"/>
      <c r="G39" s="122"/>
      <c r="H39" s="122"/>
      <c r="I39" s="123"/>
    </row>
    <row r="40" spans="6:9">
      <c r="F40" s="121"/>
      <c r="G40" s="122"/>
      <c r="H40" s="122"/>
      <c r="I40" s="123"/>
    </row>
    <row r="41" spans="6:9">
      <c r="F41" s="121"/>
      <c r="G41" s="122"/>
      <c r="H41" s="122"/>
      <c r="I41" s="123"/>
    </row>
    <row r="42" spans="6:9">
      <c r="F42" s="121"/>
      <c r="G42" s="122"/>
      <c r="H42" s="122"/>
      <c r="I42" s="123"/>
    </row>
    <row r="43" spans="6:9">
      <c r="F43" s="121"/>
      <c r="G43" s="122"/>
      <c r="H43" s="122"/>
      <c r="I43" s="123"/>
    </row>
    <row r="44" spans="6:9">
      <c r="F44" s="121"/>
      <c r="G44" s="122"/>
      <c r="H44" s="122"/>
      <c r="I44" s="123"/>
    </row>
    <row r="45" spans="6:9">
      <c r="F45" s="121"/>
      <c r="G45" s="122"/>
      <c r="H45" s="122"/>
      <c r="I45" s="123"/>
    </row>
    <row r="46" spans="6:9">
      <c r="F46" s="121"/>
      <c r="G46" s="122"/>
      <c r="H46" s="122"/>
      <c r="I46" s="123"/>
    </row>
    <row r="47" spans="6:9">
      <c r="F47" s="121"/>
      <c r="G47" s="122"/>
      <c r="H47" s="122"/>
      <c r="I47" s="123"/>
    </row>
    <row r="48" spans="6:9">
      <c r="F48" s="121"/>
      <c r="G48" s="122"/>
      <c r="H48" s="122"/>
      <c r="I48" s="123"/>
    </row>
    <row r="49" spans="6:9">
      <c r="F49" s="121"/>
      <c r="G49" s="122"/>
      <c r="H49" s="122"/>
      <c r="I49" s="123"/>
    </row>
    <row r="50" spans="6:9">
      <c r="F50" s="121"/>
      <c r="G50" s="122"/>
      <c r="H50" s="122"/>
      <c r="I50" s="123"/>
    </row>
    <row r="51" spans="6:9">
      <c r="F51" s="121"/>
      <c r="G51" s="122"/>
      <c r="H51" s="122"/>
      <c r="I51" s="123"/>
    </row>
    <row r="52" spans="6:9">
      <c r="F52" s="121"/>
      <c r="G52" s="122"/>
      <c r="H52" s="122"/>
      <c r="I52" s="123"/>
    </row>
    <row r="53" spans="6:9">
      <c r="F53" s="121"/>
      <c r="G53" s="122"/>
      <c r="H53" s="122"/>
      <c r="I53" s="123"/>
    </row>
    <row r="54" spans="6:9">
      <c r="F54" s="121"/>
      <c r="G54" s="122"/>
      <c r="H54" s="122"/>
      <c r="I54" s="123"/>
    </row>
    <row r="55" spans="6:9">
      <c r="F55" s="121"/>
      <c r="G55" s="122"/>
      <c r="H55" s="122"/>
      <c r="I55" s="123"/>
    </row>
    <row r="56" spans="6:9">
      <c r="F56" s="121"/>
      <c r="G56" s="122"/>
      <c r="H56" s="122"/>
      <c r="I56" s="123"/>
    </row>
    <row r="57" spans="6:9">
      <c r="F57" s="121"/>
      <c r="G57" s="122"/>
      <c r="H57" s="122"/>
      <c r="I57" s="123"/>
    </row>
    <row r="58" spans="6:9">
      <c r="F58" s="121"/>
      <c r="G58" s="122"/>
      <c r="H58" s="122"/>
      <c r="I58" s="123"/>
    </row>
    <row r="59" spans="6:9">
      <c r="F59" s="121"/>
      <c r="G59" s="122"/>
      <c r="H59" s="122"/>
      <c r="I59" s="123"/>
    </row>
    <row r="60" spans="6:9">
      <c r="F60" s="121"/>
      <c r="G60" s="122"/>
      <c r="H60" s="122"/>
      <c r="I60" s="123"/>
    </row>
    <row r="61" spans="6:9">
      <c r="F61" s="121"/>
      <c r="G61" s="122"/>
      <c r="H61" s="122"/>
      <c r="I61" s="123"/>
    </row>
    <row r="62" spans="6:9">
      <c r="F62" s="121"/>
      <c r="G62" s="122"/>
      <c r="H62" s="122"/>
      <c r="I62" s="123"/>
    </row>
    <row r="63" spans="6:9">
      <c r="F63" s="121"/>
      <c r="G63" s="122"/>
      <c r="H63" s="122"/>
      <c r="I63" s="123"/>
    </row>
    <row r="64" spans="6:9">
      <c r="F64" s="121"/>
      <c r="G64" s="122"/>
      <c r="H64" s="122"/>
      <c r="I64" s="123"/>
    </row>
    <row r="65" spans="6:9">
      <c r="F65" s="121"/>
      <c r="G65" s="122"/>
      <c r="H65" s="122"/>
      <c r="I65" s="123"/>
    </row>
    <row r="66" spans="6:9">
      <c r="F66" s="121"/>
      <c r="G66" s="122"/>
      <c r="H66" s="122"/>
      <c r="I66" s="123"/>
    </row>
    <row r="67" spans="6:9">
      <c r="F67" s="121"/>
      <c r="G67" s="122"/>
      <c r="H67" s="122"/>
      <c r="I67" s="123"/>
    </row>
    <row r="68" spans="6:9">
      <c r="F68" s="121"/>
      <c r="G68" s="122"/>
      <c r="H68" s="122"/>
      <c r="I68" s="123"/>
    </row>
    <row r="69" spans="6:9">
      <c r="F69" s="121"/>
      <c r="G69" s="122"/>
      <c r="H69" s="122"/>
      <c r="I69" s="123"/>
    </row>
    <row r="70" spans="6:9">
      <c r="F70" s="121"/>
      <c r="G70" s="122"/>
      <c r="H70" s="122"/>
      <c r="I70" s="123"/>
    </row>
  </sheetData>
  <mergeCells count="4">
    <mergeCell ref="A1:B1"/>
    <mergeCell ref="A2:B2"/>
    <mergeCell ref="G2:I2"/>
    <mergeCell ref="H19:I19"/>
  </mergeCells>
  <printOptions horizontalCentered="1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K89"/>
  <sheetViews>
    <sheetView showGridLines="0" showZeros="0" zoomScale="85" zoomScaleNormal="85" workbookViewId="0">
      <selection activeCell="G27" sqref="G27"/>
    </sheetView>
  </sheetViews>
  <sheetFormatPr defaultRowHeight="12.75"/>
  <cols>
    <col min="1" max="1" width="4.42578125" style="124" customWidth="1"/>
    <col min="2" max="2" width="14.140625" style="124" customWidth="1"/>
    <col min="3" max="3" width="47.5703125" style="124" customWidth="1"/>
    <col min="4" max="4" width="5.5703125" style="124" customWidth="1"/>
    <col min="5" max="5" width="10" style="142" customWidth="1"/>
    <col min="6" max="6" width="11.28515625" style="124" customWidth="1"/>
    <col min="7" max="7" width="16.140625" style="124" customWidth="1"/>
    <col min="8" max="8" width="13.140625" style="124" customWidth="1"/>
    <col min="9" max="9" width="14.5703125" style="124" customWidth="1"/>
    <col min="10" max="10" width="13.140625" style="124" customWidth="1"/>
    <col min="11" max="11" width="13.5703125" style="124" customWidth="1"/>
    <col min="12" max="16384" width="9.140625" style="124"/>
  </cols>
  <sheetData>
    <row r="1" spans="1:11" ht="15">
      <c r="A1" s="186" t="s">
        <v>57</v>
      </c>
      <c r="B1" s="186"/>
      <c r="C1" s="186"/>
      <c r="D1" s="186"/>
      <c r="E1" s="186"/>
      <c r="F1" s="186"/>
      <c r="G1" s="186"/>
      <c r="H1" s="186"/>
      <c r="I1" s="186"/>
    </row>
    <row r="2" spans="1:11" ht="13.5" thickBot="1">
      <c r="B2" s="125"/>
      <c r="C2" s="126"/>
      <c r="D2" s="126"/>
      <c r="E2" s="127"/>
      <c r="F2" s="126"/>
      <c r="G2" s="126"/>
    </row>
    <row r="3" spans="1:11" ht="13.5" thickTop="1">
      <c r="A3" s="178" t="s">
        <v>5</v>
      </c>
      <c r="B3" s="179"/>
      <c r="C3" s="68" t="str">
        <f>CONCATENATE(cislostavby," ",nazevstavby)</f>
        <v xml:space="preserve"> STAVEBNÍ ÚPRAVY ZŠ LOUČANSKÁ 1112/3</v>
      </c>
      <c r="D3" s="69"/>
      <c r="E3" s="70"/>
      <c r="F3" s="69"/>
      <c r="G3" s="128"/>
      <c r="H3" s="129">
        <f>Rekapitulace!H1</f>
        <v>0</v>
      </c>
      <c r="I3" s="130"/>
    </row>
    <row r="4" spans="1:11" ht="13.5" thickBot="1">
      <c r="A4" s="187" t="s">
        <v>1</v>
      </c>
      <c r="B4" s="181"/>
      <c r="C4" s="73" t="str">
        <f>CONCATENATE(cisloobjektu," ",nazevobjektu)</f>
        <v xml:space="preserve"> NÁSTAVBA DÍLEN</v>
      </c>
      <c r="D4" s="74"/>
      <c r="E4" s="75"/>
      <c r="F4" s="74"/>
      <c r="G4" s="182"/>
      <c r="H4" s="182"/>
      <c r="I4" s="183"/>
    </row>
    <row r="5" spans="1:11" ht="13.5" thickTop="1">
      <c r="A5" s="131"/>
      <c r="B5" s="132"/>
      <c r="C5" s="132"/>
      <c r="D5" s="132"/>
      <c r="E5" s="133"/>
      <c r="F5" s="132"/>
      <c r="G5" s="134"/>
      <c r="H5" s="132"/>
      <c r="I5" s="132"/>
    </row>
    <row r="6" spans="1:11">
      <c r="A6" s="135" t="s">
        <v>58</v>
      </c>
      <c r="B6" s="136" t="s">
        <v>59</v>
      </c>
      <c r="C6" s="136" t="s">
        <v>60</v>
      </c>
      <c r="D6" s="136" t="s">
        <v>61</v>
      </c>
      <c r="E6" s="137" t="s">
        <v>62</v>
      </c>
      <c r="F6" s="136" t="s">
        <v>63</v>
      </c>
      <c r="G6" s="138" t="s">
        <v>64</v>
      </c>
      <c r="H6" s="139" t="s">
        <v>65</v>
      </c>
      <c r="I6" s="139" t="s">
        <v>66</v>
      </c>
      <c r="J6" s="139" t="s">
        <v>67</v>
      </c>
      <c r="K6" s="139" t="s">
        <v>68</v>
      </c>
    </row>
    <row r="7" spans="1:11" s="155" customFormat="1">
      <c r="A7" s="163" t="s">
        <v>69</v>
      </c>
      <c r="B7" s="164" t="s">
        <v>73</v>
      </c>
      <c r="C7" s="165" t="s">
        <v>74</v>
      </c>
      <c r="D7" s="148"/>
      <c r="E7" s="166"/>
      <c r="F7" s="166"/>
      <c r="G7" s="167"/>
      <c r="H7" s="168"/>
      <c r="I7" s="168"/>
      <c r="J7" s="168"/>
      <c r="K7" s="168"/>
    </row>
    <row r="8" spans="1:11" s="155" customFormat="1">
      <c r="A8" s="148">
        <v>1</v>
      </c>
      <c r="B8" s="149" t="s">
        <v>94</v>
      </c>
      <c r="C8" s="150" t="s">
        <v>95</v>
      </c>
      <c r="D8" s="151" t="s">
        <v>71</v>
      </c>
      <c r="E8" s="152">
        <v>3.1124999999999998</v>
      </c>
      <c r="F8" s="152"/>
      <c r="G8" s="153">
        <f t="shared" ref="G8:G9" si="0">E8*F8</f>
        <v>0</v>
      </c>
      <c r="H8" s="154"/>
      <c r="I8" s="154">
        <f t="shared" ref="I8:I9" si="1">E8*H8</f>
        <v>0</v>
      </c>
      <c r="J8" s="154">
        <v>0.43</v>
      </c>
      <c r="K8" s="154">
        <f t="shared" ref="K8:K9" si="2">E8*J8</f>
        <v>1.3383749999999999</v>
      </c>
    </row>
    <row r="9" spans="1:11" s="155" customFormat="1">
      <c r="A9" s="148">
        <v>2</v>
      </c>
      <c r="B9" s="149" t="s">
        <v>96</v>
      </c>
      <c r="C9" s="150" t="s">
        <v>97</v>
      </c>
      <c r="D9" s="151" t="s">
        <v>71</v>
      </c>
      <c r="E9" s="152">
        <v>4.5149999999999997</v>
      </c>
      <c r="F9" s="152"/>
      <c r="G9" s="153">
        <f t="shared" si="0"/>
        <v>0</v>
      </c>
      <c r="H9" s="154"/>
      <c r="I9" s="154">
        <f t="shared" si="1"/>
        <v>0</v>
      </c>
      <c r="J9" s="154">
        <v>0.66</v>
      </c>
      <c r="K9" s="154">
        <f t="shared" si="2"/>
        <v>2.9798999999999998</v>
      </c>
    </row>
    <row r="10" spans="1:11" s="155" customFormat="1">
      <c r="A10" s="156"/>
      <c r="B10" s="157" t="s">
        <v>70</v>
      </c>
      <c r="C10" s="158" t="str">
        <f>CONCATENATE(B7," ",C7)</f>
        <v>96 Bourání konstrukcí</v>
      </c>
      <c r="D10" s="156"/>
      <c r="E10" s="159"/>
      <c r="F10" s="159"/>
      <c r="G10" s="160">
        <f>SUM(G7:G9)</f>
        <v>0</v>
      </c>
      <c r="H10" s="161"/>
      <c r="I10" s="162">
        <f>SUM(I7:I9)</f>
        <v>0</v>
      </c>
      <c r="J10" s="161"/>
      <c r="K10" s="162">
        <f>SUM(K7:K9)</f>
        <v>4.3182749999999999</v>
      </c>
    </row>
    <row r="11" spans="1:11" s="155" customFormat="1">
      <c r="A11" s="163" t="s">
        <v>69</v>
      </c>
      <c r="B11" s="164" t="s">
        <v>75</v>
      </c>
      <c r="C11" s="165" t="s">
        <v>76</v>
      </c>
      <c r="D11" s="148"/>
      <c r="E11" s="166"/>
      <c r="F11" s="166"/>
      <c r="G11" s="167"/>
      <c r="H11" s="168"/>
      <c r="I11" s="168"/>
      <c r="J11" s="168"/>
      <c r="K11" s="168"/>
    </row>
    <row r="12" spans="1:11" s="155" customFormat="1">
      <c r="A12" s="148">
        <v>3</v>
      </c>
      <c r="B12" s="149" t="s">
        <v>90</v>
      </c>
      <c r="C12" s="150" t="s">
        <v>77</v>
      </c>
      <c r="D12" s="151" t="s">
        <v>72</v>
      </c>
      <c r="E12" s="152">
        <f>K10+K22</f>
        <v>4.7757949999999996</v>
      </c>
      <c r="F12" s="152"/>
      <c r="G12" s="153">
        <f t="shared" ref="G12:G15" si="3">E12*F12</f>
        <v>0</v>
      </c>
      <c r="H12" s="154">
        <v>0</v>
      </c>
      <c r="I12" s="154">
        <f t="shared" ref="I12:I15" si="4">E12*H12</f>
        <v>0</v>
      </c>
      <c r="J12" s="154">
        <v>0</v>
      </c>
      <c r="K12" s="154">
        <f t="shared" ref="K12:K15" si="5">E12*J12</f>
        <v>0</v>
      </c>
    </row>
    <row r="13" spans="1:11" s="155" customFormat="1">
      <c r="A13" s="148">
        <v>4</v>
      </c>
      <c r="B13" s="149" t="s">
        <v>91</v>
      </c>
      <c r="C13" s="150" t="s">
        <v>78</v>
      </c>
      <c r="D13" s="151" t="s">
        <v>72</v>
      </c>
      <c r="E13" s="152">
        <f>E12*5</f>
        <v>23.878974999999997</v>
      </c>
      <c r="F13" s="152"/>
      <c r="G13" s="153">
        <f t="shared" si="3"/>
        <v>0</v>
      </c>
      <c r="H13" s="154">
        <v>0</v>
      </c>
      <c r="I13" s="154">
        <f t="shared" si="4"/>
        <v>0</v>
      </c>
      <c r="J13" s="154">
        <v>0</v>
      </c>
      <c r="K13" s="154">
        <f t="shared" si="5"/>
        <v>0</v>
      </c>
    </row>
    <row r="14" spans="1:11" s="155" customFormat="1">
      <c r="A14" s="148">
        <v>5</v>
      </c>
      <c r="B14" s="149" t="s">
        <v>92</v>
      </c>
      <c r="C14" s="150" t="s">
        <v>79</v>
      </c>
      <c r="D14" s="151" t="s">
        <v>72</v>
      </c>
      <c r="E14" s="152">
        <f>E12</f>
        <v>4.7757949999999996</v>
      </c>
      <c r="F14" s="152"/>
      <c r="G14" s="153">
        <f t="shared" si="3"/>
        <v>0</v>
      </c>
      <c r="H14" s="154">
        <v>0</v>
      </c>
      <c r="I14" s="154">
        <f t="shared" si="4"/>
        <v>0</v>
      </c>
      <c r="J14" s="154">
        <v>0</v>
      </c>
      <c r="K14" s="154">
        <f t="shared" si="5"/>
        <v>0</v>
      </c>
    </row>
    <row r="15" spans="1:11" s="155" customFormat="1">
      <c r="A15" s="148">
        <v>6</v>
      </c>
      <c r="B15" s="149" t="s">
        <v>93</v>
      </c>
      <c r="C15" s="150" t="s">
        <v>80</v>
      </c>
      <c r="D15" s="151" t="s">
        <v>72</v>
      </c>
      <c r="E15" s="152">
        <f>E12</f>
        <v>4.7757949999999996</v>
      </c>
      <c r="F15" s="152"/>
      <c r="G15" s="153">
        <f t="shared" si="3"/>
        <v>0</v>
      </c>
      <c r="H15" s="154">
        <v>0</v>
      </c>
      <c r="I15" s="154">
        <f t="shared" si="4"/>
        <v>0</v>
      </c>
      <c r="J15" s="154">
        <v>0</v>
      </c>
      <c r="K15" s="154">
        <f t="shared" si="5"/>
        <v>0</v>
      </c>
    </row>
    <row r="16" spans="1:11" s="155" customFormat="1">
      <c r="A16" s="156"/>
      <c r="B16" s="157" t="s">
        <v>70</v>
      </c>
      <c r="C16" s="158" t="str">
        <f>CONCATENATE(B11," ",C11)</f>
        <v>97 Prorážení otvorů</v>
      </c>
      <c r="D16" s="156"/>
      <c r="E16" s="159"/>
      <c r="F16" s="159"/>
      <c r="G16" s="160">
        <f>SUM(G11:G15)</f>
        <v>0</v>
      </c>
      <c r="H16" s="161"/>
      <c r="I16" s="162">
        <f>SUM(I11:I15)</f>
        <v>0</v>
      </c>
      <c r="J16" s="161"/>
      <c r="K16" s="162">
        <f>SUM(K11:K15)</f>
        <v>0</v>
      </c>
    </row>
    <row r="17" spans="1:11" s="155" customFormat="1">
      <c r="A17" s="163" t="s">
        <v>69</v>
      </c>
      <c r="B17" s="164" t="s">
        <v>107</v>
      </c>
      <c r="C17" s="165" t="s">
        <v>106</v>
      </c>
      <c r="D17" s="148"/>
      <c r="E17" s="166"/>
      <c r="F17" s="166"/>
      <c r="G17" s="167"/>
      <c r="H17" s="168"/>
      <c r="I17" s="168"/>
      <c r="J17" s="168"/>
      <c r="K17" s="168"/>
    </row>
    <row r="18" spans="1:11" s="155" customFormat="1">
      <c r="A18" s="148">
        <v>7</v>
      </c>
      <c r="B18" s="149" t="s">
        <v>98</v>
      </c>
      <c r="C18" s="150" t="s">
        <v>99</v>
      </c>
      <c r="D18" s="151" t="s">
        <v>71</v>
      </c>
      <c r="E18" s="152">
        <v>32.68</v>
      </c>
      <c r="F18" s="152"/>
      <c r="G18" s="153">
        <f>E18*F18</f>
        <v>0</v>
      </c>
      <c r="H18" s="154">
        <v>0</v>
      </c>
      <c r="I18" s="154">
        <f>E18*H18</f>
        <v>0</v>
      </c>
      <c r="J18" s="154">
        <v>1.4E-2</v>
      </c>
      <c r="K18" s="154">
        <f>E18*J18</f>
        <v>0.45751999999999998</v>
      </c>
    </row>
    <row r="19" spans="1:11" s="155" customFormat="1">
      <c r="A19" s="148">
        <v>8</v>
      </c>
      <c r="B19" s="149" t="s">
        <v>100</v>
      </c>
      <c r="C19" s="150" t="s">
        <v>101</v>
      </c>
      <c r="D19" s="151" t="s">
        <v>71</v>
      </c>
      <c r="E19" s="152">
        <v>32.68</v>
      </c>
      <c r="F19" s="152"/>
      <c r="G19" s="153">
        <f t="shared" ref="G19:G21" si="6">E19*F19</f>
        <v>0</v>
      </c>
      <c r="H19" s="154">
        <v>0</v>
      </c>
      <c r="I19" s="154">
        <f t="shared" ref="I19:I21" si="7">E19*H19</f>
        <v>0</v>
      </c>
      <c r="J19" s="154">
        <v>0</v>
      </c>
      <c r="K19" s="154">
        <f>E19*J19</f>
        <v>0</v>
      </c>
    </row>
    <row r="20" spans="1:11" s="155" customFormat="1" ht="27.75" customHeight="1">
      <c r="A20" s="148">
        <v>9</v>
      </c>
      <c r="B20" s="149" t="s">
        <v>102</v>
      </c>
      <c r="C20" s="150" t="s">
        <v>103</v>
      </c>
      <c r="D20" s="151" t="s">
        <v>71</v>
      </c>
      <c r="E20" s="152">
        <v>32.68</v>
      </c>
      <c r="F20" s="152"/>
      <c r="G20" s="153">
        <f t="shared" si="6"/>
        <v>0</v>
      </c>
      <c r="H20" s="154">
        <v>3.2779999999999997E-2</v>
      </c>
      <c r="I20" s="154">
        <f t="shared" si="7"/>
        <v>1.0712503999999998</v>
      </c>
      <c r="J20" s="154">
        <v>0</v>
      </c>
      <c r="K20" s="154"/>
    </row>
    <row r="21" spans="1:11" s="155" customFormat="1">
      <c r="A21" s="148">
        <v>10</v>
      </c>
      <c r="B21" s="149" t="s">
        <v>104</v>
      </c>
      <c r="C21" s="150" t="s">
        <v>105</v>
      </c>
      <c r="D21" s="151" t="s">
        <v>72</v>
      </c>
      <c r="E21" s="152">
        <v>1.071</v>
      </c>
      <c r="F21" s="152"/>
      <c r="G21" s="153">
        <f t="shared" si="6"/>
        <v>0</v>
      </c>
      <c r="H21" s="154">
        <v>0</v>
      </c>
      <c r="I21" s="154">
        <f t="shared" si="7"/>
        <v>0</v>
      </c>
      <c r="J21" s="154">
        <v>0</v>
      </c>
      <c r="K21" s="154">
        <f>E21*J21</f>
        <v>0</v>
      </c>
    </row>
    <row r="22" spans="1:11" s="155" customFormat="1">
      <c r="A22" s="156"/>
      <c r="B22" s="157" t="s">
        <v>70</v>
      </c>
      <c r="C22" s="158" t="str">
        <f>CONCATENATE(B17," ",C17)</f>
        <v>787 Zasklívání</v>
      </c>
      <c r="D22" s="156"/>
      <c r="E22" s="159"/>
      <c r="F22" s="159"/>
      <c r="G22" s="160">
        <f>SUM(G17:G21)</f>
        <v>0</v>
      </c>
      <c r="H22" s="161"/>
      <c r="I22" s="162">
        <f>SUM(I17:I21)</f>
        <v>1.0712503999999998</v>
      </c>
      <c r="J22" s="161"/>
      <c r="K22" s="162">
        <f>SUM(K17:K21)</f>
        <v>0.45751999999999998</v>
      </c>
    </row>
    <row r="23" spans="1:11" s="155" customFormat="1"/>
    <row r="24" spans="1:11" s="155" customFormat="1"/>
    <row r="25" spans="1:11" s="155" customFormat="1"/>
    <row r="26" spans="1:11" s="155" customFormat="1"/>
    <row r="27" spans="1:11" s="155" customFormat="1"/>
    <row r="28" spans="1:11" s="155" customFormat="1"/>
    <row r="29" spans="1:11" s="155" customFormat="1"/>
    <row r="30" spans="1:11" s="155" customFormat="1"/>
    <row r="31" spans="1:11" s="155" customFormat="1"/>
    <row r="32" spans="1:11" s="155" customFormat="1"/>
    <row r="33" spans="1:7" s="155" customFormat="1"/>
    <row r="34" spans="1:7" s="155" customFormat="1"/>
    <row r="35" spans="1:7" s="155" customFormat="1"/>
    <row r="36" spans="1:7" s="155" customFormat="1"/>
    <row r="37" spans="1:7" s="155" customFormat="1"/>
    <row r="38" spans="1:7" s="155" customFormat="1"/>
    <row r="39" spans="1:7" s="155" customFormat="1"/>
    <row r="40" spans="1:7" s="155" customFormat="1"/>
    <row r="41" spans="1:7" s="155" customFormat="1"/>
    <row r="42" spans="1:7" s="155" customFormat="1"/>
    <row r="43" spans="1:7" s="155" customFormat="1"/>
    <row r="44" spans="1:7" s="155" customFormat="1"/>
    <row r="45" spans="1:7" s="155" customFormat="1"/>
    <row r="46" spans="1:7" s="155" customFormat="1">
      <c r="A46" s="169"/>
      <c r="B46" s="169"/>
      <c r="C46" s="169"/>
      <c r="D46" s="169"/>
      <c r="E46" s="169"/>
      <c r="F46" s="169"/>
      <c r="G46" s="169"/>
    </row>
    <row r="47" spans="1:7" s="155" customFormat="1">
      <c r="A47" s="169"/>
      <c r="B47" s="169"/>
      <c r="C47" s="169"/>
      <c r="D47" s="169"/>
      <c r="E47" s="169"/>
      <c r="F47" s="169"/>
      <c r="G47" s="169"/>
    </row>
    <row r="48" spans="1:7" s="155" customFormat="1">
      <c r="A48" s="169"/>
      <c r="B48" s="169"/>
      <c r="C48" s="169"/>
      <c r="D48" s="169"/>
      <c r="E48" s="169"/>
      <c r="F48" s="169"/>
      <c r="G48" s="169"/>
    </row>
    <row r="49" spans="1:7" s="155" customFormat="1">
      <c r="A49" s="169"/>
      <c r="B49" s="169"/>
      <c r="C49" s="169"/>
      <c r="D49" s="169"/>
      <c r="E49" s="169"/>
      <c r="F49" s="169"/>
      <c r="G49" s="169"/>
    </row>
    <row r="50" spans="1:7" s="155" customFormat="1"/>
    <row r="51" spans="1:7" s="155" customFormat="1"/>
    <row r="52" spans="1:7" s="155" customFormat="1"/>
    <row r="53" spans="1:7" s="155" customFormat="1"/>
    <row r="54" spans="1:7" s="155" customFormat="1"/>
    <row r="55" spans="1:7" s="155" customFormat="1"/>
    <row r="56" spans="1:7" s="155" customFormat="1"/>
    <row r="57" spans="1:7" s="155" customFormat="1"/>
    <row r="58" spans="1:7" s="155" customFormat="1"/>
    <row r="59" spans="1:7" s="155" customFormat="1"/>
    <row r="60" spans="1:7" s="155" customFormat="1"/>
    <row r="61" spans="1:7" s="155" customFormat="1"/>
    <row r="62" spans="1:7" s="155" customFormat="1"/>
    <row r="63" spans="1:7" s="155" customFormat="1"/>
    <row r="64" spans="1:7" s="155" customFormat="1"/>
    <row r="65" spans="1:7" s="155" customFormat="1"/>
    <row r="66" spans="1:7">
      <c r="E66" s="124"/>
    </row>
    <row r="67" spans="1:7">
      <c r="E67" s="124"/>
    </row>
    <row r="68" spans="1:7">
      <c r="E68" s="124"/>
    </row>
    <row r="69" spans="1:7">
      <c r="E69" s="124"/>
    </row>
    <row r="70" spans="1:7">
      <c r="E70" s="124"/>
    </row>
    <row r="71" spans="1:7">
      <c r="E71" s="124"/>
    </row>
    <row r="72" spans="1:7">
      <c r="E72" s="124"/>
    </row>
    <row r="73" spans="1:7">
      <c r="E73" s="124"/>
    </row>
    <row r="74" spans="1:7">
      <c r="E74" s="124"/>
    </row>
    <row r="75" spans="1:7">
      <c r="A75" s="141"/>
      <c r="B75" s="141"/>
    </row>
    <row r="76" spans="1:7">
      <c r="A76" s="140"/>
      <c r="B76" s="140"/>
      <c r="C76" s="143"/>
      <c r="D76" s="143"/>
      <c r="E76" s="144"/>
      <c r="F76" s="143"/>
      <c r="G76" s="145"/>
    </row>
    <row r="77" spans="1:7">
      <c r="A77" s="146"/>
      <c r="B77" s="146"/>
      <c r="C77" s="140"/>
      <c r="D77" s="140"/>
      <c r="E77" s="147"/>
      <c r="F77" s="140"/>
      <c r="G77" s="140"/>
    </row>
    <row r="78" spans="1:7">
      <c r="A78" s="140"/>
      <c r="B78" s="140"/>
      <c r="C78" s="140"/>
      <c r="D78" s="140"/>
      <c r="E78" s="147"/>
      <c r="F78" s="140"/>
      <c r="G78" s="140"/>
    </row>
    <row r="79" spans="1:7">
      <c r="A79" s="140"/>
      <c r="B79" s="140"/>
      <c r="C79" s="140"/>
      <c r="D79" s="140"/>
      <c r="E79" s="147"/>
      <c r="F79" s="140"/>
      <c r="G79" s="140"/>
    </row>
    <row r="80" spans="1:7">
      <c r="A80" s="140"/>
      <c r="B80" s="140"/>
      <c r="C80" s="140"/>
      <c r="D80" s="140"/>
      <c r="E80" s="147"/>
      <c r="F80" s="140"/>
      <c r="G80" s="140"/>
    </row>
    <row r="81" spans="1:7">
      <c r="A81" s="140"/>
      <c r="B81" s="140"/>
      <c r="C81" s="140"/>
      <c r="D81" s="140"/>
      <c r="E81" s="147"/>
      <c r="F81" s="140"/>
      <c r="G81" s="140"/>
    </row>
    <row r="82" spans="1:7">
      <c r="A82" s="140"/>
      <c r="B82" s="140"/>
      <c r="C82" s="140"/>
      <c r="D82" s="140"/>
      <c r="E82" s="147"/>
      <c r="F82" s="140"/>
      <c r="G82" s="140"/>
    </row>
    <row r="83" spans="1:7">
      <c r="A83" s="140"/>
      <c r="B83" s="140"/>
      <c r="C83" s="140"/>
      <c r="D83" s="140"/>
      <c r="E83" s="147"/>
      <c r="F83" s="140"/>
      <c r="G83" s="140"/>
    </row>
    <row r="84" spans="1:7">
      <c r="A84" s="140"/>
      <c r="B84" s="140"/>
      <c r="C84" s="140"/>
      <c r="D84" s="140"/>
      <c r="E84" s="147"/>
      <c r="F84" s="140"/>
      <c r="G84" s="140"/>
    </row>
    <row r="85" spans="1:7">
      <c r="A85" s="140"/>
      <c r="B85" s="140"/>
      <c r="C85" s="140"/>
      <c r="D85" s="140"/>
      <c r="E85" s="147"/>
      <c r="F85" s="140"/>
      <c r="G85" s="140"/>
    </row>
    <row r="86" spans="1:7">
      <c r="A86" s="140"/>
      <c r="B86" s="140"/>
      <c r="C86" s="140"/>
      <c r="D86" s="140"/>
      <c r="E86" s="147"/>
      <c r="F86" s="140"/>
      <c r="G86" s="140"/>
    </row>
    <row r="87" spans="1:7">
      <c r="A87" s="140"/>
      <c r="B87" s="140"/>
      <c r="C87" s="140"/>
      <c r="D87" s="140"/>
      <c r="E87" s="147"/>
      <c r="F87" s="140"/>
      <c r="G87" s="140"/>
    </row>
    <row r="88" spans="1:7">
      <c r="A88" s="140"/>
      <c r="B88" s="140"/>
      <c r="C88" s="140"/>
      <c r="D88" s="140"/>
      <c r="E88" s="147"/>
      <c r="F88" s="140"/>
      <c r="G88" s="140"/>
    </row>
    <row r="89" spans="1:7">
      <c r="A89" s="140"/>
      <c r="B89" s="140"/>
      <c r="C89" s="140"/>
      <c r="D89" s="140"/>
      <c r="E89" s="147"/>
      <c r="F89" s="140"/>
      <c r="G89" s="140"/>
    </row>
  </sheetData>
  <mergeCells count="4">
    <mergeCell ref="A1:I1"/>
    <mergeCell ref="A3:B3"/>
    <mergeCell ref="A4:B4"/>
    <mergeCell ref="G4:I4"/>
  </mergeCells>
  <printOptions gridLinesSet="0"/>
  <pageMargins left="0.59055118110236227" right="0.39370078740157483" top="0.78740157480314965" bottom="0.78740157480314965" header="0.31496062992125984" footer="0.31496062992125984"/>
  <pageSetup paperSize="9" scale="85" orientation="landscape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2015-12-03T13:33:46Z</cp:lastPrinted>
  <dcterms:created xsi:type="dcterms:W3CDTF">2015-12-03T13:31:32Z</dcterms:created>
  <dcterms:modified xsi:type="dcterms:W3CDTF">2016-04-25T11:52:05Z</dcterms:modified>
</cp:coreProperties>
</file>